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defaultThemeVersion="124226"/>
  <mc:AlternateContent xmlns:mc="http://schemas.openxmlformats.org/markup-compatibility/2006">
    <mc:Choice Requires="x15">
      <x15ac:absPath xmlns:x15ac="http://schemas.microsoft.com/office/spreadsheetml/2010/11/ac" url="S:\Purchase Administration\ADM001 - Process Central Work\Redline Versions\2023\Metadata Cleanup 2.16.23\"/>
    </mc:Choice>
  </mc:AlternateContent>
  <xr:revisionPtr revIDLastSave="0" documentId="13_ncr:1_{FC5A51A7-72C2-4012-AC84-461BF3719E9B}" xr6:coauthVersionLast="47" xr6:coauthVersionMax="47" xr10:uidLastSave="{00000000-0000-0000-0000-000000000000}"/>
  <bookViews>
    <workbookView xWindow="-108" yWindow="-108" windowWidth="23256" windowHeight="12576" xr2:uid="{00000000-000D-0000-FFFF-FFFF00000000}"/>
  </bookViews>
  <sheets>
    <sheet name="PROGRAM GUIDELINE" sheetId="8" r:id="rId1"/>
    <sheet name="Container Request Instructions-" sheetId="11" r:id="rId2"/>
    <sheet name="AT-101370 CONTAINER REQUEST " sheetId="3" r:id="rId3"/>
    <sheet name="REFERENCE - STD PACK INFO" sheetId="6" r:id="rId4"/>
    <sheet name="RETURNED DUNNAGE PLACARD" sheetId="7" r:id="rId5"/>
    <sheet name="Update info" sheetId="10" r:id="rId6"/>
  </sheets>
  <definedNames>
    <definedName name="_xlnm.Print_Area" localSheetId="2">'AT-101370 CONTAINER REQUEST '!$A$1:$I$51</definedName>
    <definedName name="_xlnm.Print_Area" localSheetId="1">'Container Request Instructions-'!$A$1:$N$31</definedName>
    <definedName name="_xlnm.Print_Area" localSheetId="3">'REFERENCE - STD PACK INFO'!$A$1:$J$98</definedName>
    <definedName name="_xlnm.Print_Titles" localSheetId="3">'REFERENCE - STD PACK INFO'!$6:$7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3" l="1"/>
  <c r="B20" i="3" l="1"/>
  <c r="D22" i="3"/>
  <c r="D20" i="3"/>
  <c r="G20" i="3"/>
  <c r="G22" i="3" l="1"/>
  <c r="G23" i="3"/>
  <c r="G24" i="3"/>
  <c r="G25" i="3"/>
  <c r="G26" i="3"/>
  <c r="G27" i="3"/>
  <c r="G28" i="3"/>
  <c r="G29" i="3"/>
  <c r="G30" i="3"/>
  <c r="G31" i="3"/>
  <c r="G32" i="3"/>
  <c r="G33" i="3"/>
  <c r="G34" i="3"/>
  <c r="G35" i="3"/>
  <c r="G36" i="3"/>
  <c r="G37" i="3"/>
  <c r="G38" i="3"/>
  <c r="G39" i="3"/>
  <c r="D21" i="3"/>
  <c r="D23" i="3"/>
  <c r="D24" i="3"/>
  <c r="D25" i="3"/>
  <c r="D26" i="3"/>
  <c r="D27" i="3"/>
  <c r="D28" i="3"/>
  <c r="D29" i="3"/>
  <c r="D30" i="3"/>
  <c r="D31" i="3"/>
  <c r="D32" i="3"/>
  <c r="D33" i="3"/>
  <c r="D34" i="3"/>
  <c r="D35" i="3"/>
  <c r="D36" i="3"/>
  <c r="D37" i="3"/>
  <c r="D66" i="3" l="1"/>
  <c r="D67" i="3"/>
  <c r="D68" i="3"/>
  <c r="D69" i="3"/>
  <c r="D65" i="3"/>
  <c r="J39" i="6" l="1"/>
  <c r="J32" i="6"/>
  <c r="J36" i="6"/>
  <c r="J33" i="6"/>
  <c r="J31" i="6"/>
  <c r="J34" i="6"/>
  <c r="J38" i="6"/>
  <c r="J30" i="6"/>
  <c r="J37" i="6"/>
  <c r="J35" i="6"/>
  <c r="J28" i="6"/>
  <c r="J27" i="6"/>
  <c r="J29" i="6"/>
  <c r="D39" i="3"/>
  <c r="B39" i="3"/>
  <c r="D38" i="3"/>
  <c r="B38" i="3"/>
  <c r="B37" i="3"/>
  <c r="B36" i="3"/>
  <c r="B35" i="3"/>
  <c r="B34" i="3"/>
  <c r="B33" i="3"/>
  <c r="B32" i="3"/>
  <c r="B31" i="3"/>
  <c r="B30" i="3"/>
  <c r="B29" i="3" l="1"/>
  <c r="B28" i="3"/>
  <c r="B27" i="3"/>
  <c r="B26" i="3"/>
  <c r="B25" i="3"/>
  <c r="B24" i="3"/>
  <c r="B23" i="3"/>
  <c r="B22" i="3"/>
  <c r="B21" i="3"/>
  <c r="J19" i="6" l="1"/>
  <c r="J50" i="6" s="1"/>
  <c r="J17" i="6"/>
  <c r="J48" i="6" s="1"/>
  <c r="J23" i="6"/>
  <c r="J54" i="6" s="1"/>
  <c r="J12" i="6"/>
  <c r="J16" i="6"/>
  <c r="J47" i="6" s="1"/>
  <c r="J13" i="6"/>
  <c r="J20" i="6"/>
  <c r="J11" i="6"/>
  <c r="J21" i="6"/>
  <c r="J14" i="6"/>
  <c r="J18" i="6"/>
  <c r="J15" i="6"/>
  <c r="J22" i="6"/>
  <c r="J46" i="6" l="1"/>
  <c r="J51" i="6"/>
  <c r="J52" i="6"/>
  <c r="J43" i="6"/>
  <c r="J45" i="6"/>
  <c r="J44" i="6"/>
  <c r="J49" i="6"/>
  <c r="J53" i="6"/>
</calcChain>
</file>

<file path=xl/sharedStrings.xml><?xml version="1.0" encoding="utf-8"?>
<sst xmlns="http://schemas.openxmlformats.org/spreadsheetml/2006/main" count="525" uniqueCount="324">
  <si>
    <t>SHIP TO:</t>
  </si>
  <si>
    <t>Request Date:</t>
  </si>
  <si>
    <t>ADDRESS:</t>
  </si>
  <si>
    <t>Needed Date:</t>
  </si>
  <si>
    <t>RYDER USE ONLY</t>
  </si>
  <si>
    <t>ATTENTION:</t>
  </si>
  <si>
    <t>DATE:</t>
  </si>
  <si>
    <t>GM5310</t>
  </si>
  <si>
    <t>GM5312</t>
  </si>
  <si>
    <t>WT-08</t>
  </si>
  <si>
    <t>GM5314</t>
  </si>
  <si>
    <t>WT-12</t>
  </si>
  <si>
    <t>GM5316</t>
  </si>
  <si>
    <t>WT-13</t>
  </si>
  <si>
    <t>GM5332</t>
  </si>
  <si>
    <t xml:space="preserve"> </t>
  </si>
  <si>
    <t>GM5348</t>
  </si>
  <si>
    <t>WT-16D</t>
  </si>
  <si>
    <t>GM5350</t>
  </si>
  <si>
    <t>WT-16P</t>
  </si>
  <si>
    <t>WT-17</t>
  </si>
  <si>
    <t>WT-19</t>
  </si>
  <si>
    <t>SA568</t>
  </si>
  <si>
    <t>WT-20D</t>
  </si>
  <si>
    <t>SA592</t>
  </si>
  <si>
    <t>WT-20P</t>
  </si>
  <si>
    <t>WT-21</t>
  </si>
  <si>
    <t>SA-949</t>
  </si>
  <si>
    <t>SA-950</t>
  </si>
  <si>
    <t>SA-951</t>
  </si>
  <si>
    <t>WT-27</t>
  </si>
  <si>
    <t>SA-972</t>
  </si>
  <si>
    <t>WT-28</t>
  </si>
  <si>
    <t>SA-973</t>
  </si>
  <si>
    <t>SA-978</t>
  </si>
  <si>
    <t>SA-988</t>
  </si>
  <si>
    <t>WT-54</t>
  </si>
  <si>
    <t>SA-1016</t>
  </si>
  <si>
    <t>WT-55</t>
  </si>
  <si>
    <t>WT-56</t>
  </si>
  <si>
    <t>WT-58</t>
  </si>
  <si>
    <t>WT-59</t>
  </si>
  <si>
    <t>WT-60</t>
  </si>
  <si>
    <t>SA-1031</t>
  </si>
  <si>
    <t>WT-63</t>
  </si>
  <si>
    <t>SA-1034</t>
  </si>
  <si>
    <t>WT-64D</t>
  </si>
  <si>
    <t>WT-04</t>
  </si>
  <si>
    <t>WT-64P</t>
  </si>
  <si>
    <t>WT-67</t>
  </si>
  <si>
    <t>WT-69</t>
  </si>
  <si>
    <t>GM5320</t>
  </si>
  <si>
    <t>WT-03</t>
  </si>
  <si>
    <t>ROUTE/Carrier:</t>
  </si>
  <si>
    <t>AC5313</t>
  </si>
  <si>
    <t>GM5305</t>
  </si>
  <si>
    <t>KD323025C</t>
  </si>
  <si>
    <t>SA-1147</t>
  </si>
  <si>
    <t>AIAG-0001</t>
  </si>
  <si>
    <t>SA-1062</t>
  </si>
  <si>
    <t>SA-1063</t>
  </si>
  <si>
    <t>SA-1089</t>
  </si>
  <si>
    <t>SA-1108</t>
  </si>
  <si>
    <t>SA-1109</t>
  </si>
  <si>
    <t>SA-1118</t>
  </si>
  <si>
    <t>SA-1120</t>
  </si>
  <si>
    <t>SA-1136</t>
  </si>
  <si>
    <t>SA-981</t>
  </si>
  <si>
    <t>SA-1033</t>
  </si>
  <si>
    <t>SA-1092</t>
  </si>
  <si>
    <t>Container</t>
  </si>
  <si>
    <t>GMPT3411</t>
  </si>
  <si>
    <t>VENDOR CODE:</t>
  </si>
  <si>
    <t>SA-1160</t>
  </si>
  <si>
    <t>ALLISON TRANSMISSION INC.</t>
  </si>
  <si>
    <t>Please E-Mail this form to RC_Allison@ryder.com   DO NOT FAX</t>
  </si>
  <si>
    <t>SA-1161</t>
  </si>
  <si>
    <t>SA-1115</t>
  </si>
  <si>
    <t>DELIVERY NOTE: Allow at least two business days plus normal transit time from Indianapolis to receive containers.</t>
  </si>
  <si>
    <t>SA-1066</t>
  </si>
  <si>
    <t>SA-1183</t>
  </si>
  <si>
    <t>323034-NC</t>
  </si>
  <si>
    <t>B142</t>
  </si>
  <si>
    <t>SA-1198</t>
  </si>
  <si>
    <t>T0039</t>
  </si>
  <si>
    <t>SA-1170</t>
  </si>
  <si>
    <t>B012</t>
  </si>
  <si>
    <t xml:space="preserve">Divider, LCT Converter Hsg </t>
  </si>
  <si>
    <t xml:space="preserve">Divider, LCT Main Hsg </t>
  </si>
  <si>
    <t>SA-1206</t>
  </si>
  <si>
    <t>SA-1207</t>
  </si>
  <si>
    <t>SA-1209</t>
  </si>
  <si>
    <t>C0318</t>
  </si>
  <si>
    <t>EMAIL:</t>
  </si>
  <si>
    <t>SA-1087</t>
  </si>
  <si>
    <t>WT-68</t>
  </si>
  <si>
    <t>Dunnage Standard Packs</t>
  </si>
  <si>
    <t>NA</t>
  </si>
  <si>
    <t>DUNNAGE RETURNING TO ALLISON</t>
  </si>
  <si>
    <t>ALLISON VENDOR CODE</t>
  </si>
  <si>
    <t>CONTACT NAME</t>
  </si>
  <si>
    <t>DIRTY</t>
  </si>
  <si>
    <t>BROKEN</t>
  </si>
  <si>
    <t>OTHER</t>
  </si>
  <si>
    <t>WRONG ITEM</t>
  </si>
  <si>
    <t>ATTN: RC ALLISON</t>
  </si>
  <si>
    <t xml:space="preserve">The purpose of the Allison Returnable Container Program is to provide to Allison Transmission, Inc. (ATI) suppliers returnable packaging assets for the exclusive and specifically authorized use of sending components to ATI facilities. </t>
  </si>
  <si>
    <t>Allison Returnable Container Program Guidelines</t>
  </si>
  <si>
    <t xml:space="preserve">1) ATI suppliers are tier I suppliers who provide contracted products that are shipped from their facilities to ATI's designated dock locations. </t>
  </si>
  <si>
    <t>7) Suppliers are responsible for ordering Program assets on a timely basis by emailing request form AT-101370 to RC_Allison@Ryder.com.  Please allow Ryder at least 2 days leadtime to prepare shipments.  Suppliers must also account for transit times when placing orders for assets of the Program.  Suppliers can contact the Program manager at RC_Allison@Ryder.com to understand transit times for their location.</t>
  </si>
  <si>
    <t>8)  Allison is not responsible for expediting assets of the Program due to failure on the part of the supplier to order assets on a timely basis.</t>
  </si>
  <si>
    <t>10) If a supplier receives incorrect or unusable damaged assets and can wait normal lead time for replacement of those items, the supplier should return the assets per the return instructions and adjust for the shortfall of items on their next order of assets.</t>
  </si>
  <si>
    <t>2) The assets of the Returnable Container Program (Program) are for finished items only.  Unless otherwise authorized in writing by ATI, the supplier should not have more than two weeks of Returnable Container Assets at their faciltities-full or empty--at any point in time.  Note: ATI may exempt low to medium volume situations at its discretion based on economic redistribution costs.  Exceptions to this rule can only be authorized in writing by ATI purchasing and/or global supply chain.</t>
  </si>
  <si>
    <t>3) Suppliers are not authorized to use the assets of the Program to warehouse their finished product due to economic manufacturing lot sizing beyond the guidelines referenced above.</t>
  </si>
  <si>
    <t>4) Unless otherwise authorized in writing, suppliers cannot use the assets of the Program for holding raw stock, work-in-process.</t>
  </si>
  <si>
    <t>5) Unless otherwise authorized in writing, suppliers cannot use the assets of the Program for tier II supply of raw materials.</t>
  </si>
  <si>
    <t>6) Tier I Items authorized for using the assets of the Program should be documented on an Allison AT-1703 packaging specification or on the Supplier Shipping Information on the Allison Transmission Supplier Extranet.  Items with no container information, designated as expendable (EXP), or not to exceed (NTE) LxWxH &amp; weight  on the Allison Transmission Supplier Extranet are not authorized to use assets of the Program.</t>
  </si>
  <si>
    <t>9) Suppliers are responsible to verify receipts of assets of the Program.  Shipment discrepancies should be brought to the attention of the Program manager at RC_Allison@Ryder.com or by phone at the contact referenced on form AT-101370.</t>
  </si>
  <si>
    <t>12) The intent of the Program is to provide assets that are clean and in good working condition.  Suppliers are requested to notify the Program manager with any issues with cleanliness or workmanship of items supplied by Allison.  Suppliers are also requested to try and reasonably overcome situations to make items usable depending on the extent of the problem.</t>
  </si>
  <si>
    <t>13) Suppliers receiving damaged freight should advise the driver of the observed damage, make notation on the carrier's bill-of-lading, and contact the Program manager so a claim can be filed against the carrier.</t>
  </si>
  <si>
    <t>14) Suppliers who ship identical components to non-Allison customers must implement a means to assure only Allison components use Allison assets, and no non-Allison components use Allison assets.</t>
  </si>
  <si>
    <t>15) Use of assets of the Program for purposes other than that specifically agreed by Allison is strictly prohibited and could result in commercial impact to the supplier up to the full value of replacement for lost or damaged items.</t>
  </si>
  <si>
    <t>16) Suppliers who ship non-Allison assets to Allison may be commercially impacted for any costs associated with making disposition on those assets.</t>
  </si>
  <si>
    <t>19) Unused or unusable assets being returned to Allison should be identified using the "Returned Dunnage Placard" which includes who is returning items, what is being returned, why they are being returned, and how many.  Each handling unit (stack) should have a copy of the placard attached.</t>
  </si>
  <si>
    <r>
      <t xml:space="preserve">17) </t>
    </r>
    <r>
      <rPr>
        <b/>
        <u/>
        <sz val="10"/>
        <rFont val="Univers"/>
        <family val="2"/>
      </rPr>
      <t>RETURNING ASSETS TO ALLISON:</t>
    </r>
    <r>
      <rPr>
        <b/>
        <sz val="10"/>
        <rFont val="Univers"/>
        <family val="2"/>
      </rPr>
      <t xml:space="preserve"> Unless otherwise authorized by Allison, all items being returned to Allison must be shipped with regular component shipments and on the same bill of lading.  Do not call for a special truck shipment for these items and do not make out a separate bill of lading for the returned items.   Sending separate bill-of-ladings increases Allison cost, is subject to audit, and could potentially result in supplier debit for failure to comply.</t>
    </r>
  </si>
  <si>
    <t>18) A separate return shipment may be warranted in the case of excessive volume of freight or redirection of freight to a location other than Allison.</t>
  </si>
  <si>
    <t>BH SW 15x12x08</t>
  </si>
  <si>
    <t>QUANTITY (PIECES)</t>
  </si>
  <si>
    <t>MIXED STOCK</t>
  </si>
  <si>
    <t xml:space="preserve">ISSUE: </t>
  </si>
  <si>
    <t>check all applicable boxes</t>
  </si>
  <si>
    <t>11) If a supplier receives incorrect or unusable damaged assets and can not wait normal lead time for replacement of those items, the supplier should return the assets per the return instructions and contact the Program Manager referenced on form AT-101370.  The supplier will need to provide details of the discrepancy, the item(s) and quantities required, and the date needed.</t>
  </si>
  <si>
    <t>AT-101370 Returned Dunnage Placard</t>
  </si>
  <si>
    <t>SENT FROM VENDOR</t>
  </si>
  <si>
    <t>Container Code</t>
  </si>
  <si>
    <t>7290 Winton Drive-Building 99</t>
  </si>
  <si>
    <t>Indianapolis, IN   46268</t>
  </si>
  <si>
    <t xml:space="preserve">C/O  RYDER INTEGRATED LOGISTICS </t>
  </si>
  <si>
    <t>Rick Tucker  317.328.2941 ext 16</t>
  </si>
  <si>
    <t>Order Qty.</t>
  </si>
  <si>
    <t>Order Lot</t>
  </si>
  <si>
    <t>PHONE:</t>
  </si>
  <si>
    <t xml:space="preserve">RETURNABLE CONTAINER / DUNNAGE REQUEST FORM </t>
  </si>
  <si>
    <t>Shipping Container</t>
  </si>
  <si>
    <t>Ships to</t>
  </si>
  <si>
    <t>All</t>
  </si>
  <si>
    <t>Ships to These Allison Suppliers</t>
  </si>
  <si>
    <t>Containers per Order</t>
  </si>
  <si>
    <t>Less Than Full Order</t>
  </si>
  <si>
    <t>Full Order</t>
  </si>
  <si>
    <t>Shipment Total</t>
  </si>
  <si>
    <t>Please use the section below for ALL items that are not in the drop down list, or any comments, concerns, or questions.</t>
  </si>
  <si>
    <t>(See DELIVERY NOTE)</t>
  </si>
  <si>
    <t>Self</t>
  </si>
  <si>
    <t>M0431 &amp; T0071</t>
  </si>
  <si>
    <t>L169</t>
  </si>
  <si>
    <t>L0129</t>
  </si>
  <si>
    <t>I404</t>
  </si>
  <si>
    <t>H0316</t>
  </si>
  <si>
    <t>M0407</t>
  </si>
  <si>
    <t>W0034</t>
  </si>
  <si>
    <t>SA-1020P</t>
  </si>
  <si>
    <t>L685 &amp; all Docks</t>
  </si>
  <si>
    <t>L0129 &amp; Dock 32</t>
  </si>
  <si>
    <t>L0129 &amp; Dock 12</t>
  </si>
  <si>
    <t>F329</t>
  </si>
  <si>
    <t>SA-1017</t>
  </si>
  <si>
    <t>BO12</t>
  </si>
  <si>
    <t>SA-1022</t>
  </si>
  <si>
    <t>SA-1059</t>
  </si>
  <si>
    <t>L685</t>
  </si>
  <si>
    <t>L0031</t>
  </si>
  <si>
    <t>Full Container Item Description</t>
  </si>
  <si>
    <t>Ryder Comments/Item Description</t>
  </si>
  <si>
    <t>GM5305 Skid 32 x 30 x 06</t>
  </si>
  <si>
    <t>INSTRUCTIONS FOR COMPLETING THE CONTAINER REQUEST FORM</t>
  </si>
  <si>
    <t>Please complete the following on the AT-101370 Container Request Form Tab</t>
  </si>
  <si>
    <t>Container Code:</t>
  </si>
  <si>
    <t>This field has a drop down box. Just find the item and some of the other boxes with fill in with the details.</t>
  </si>
  <si>
    <t>Example of Details for WT-28:</t>
  </si>
  <si>
    <t xml:space="preserve">Flat Pad, Container:  145 in a GM5348 </t>
  </si>
  <si>
    <t>Order Lot:</t>
  </si>
  <si>
    <t>When ordering this item you can see that there is 145 per container, so when you order in the "Order Lot Box" 1 will equal 145, 2 will be 290 and so on.</t>
  </si>
  <si>
    <t>NOTE- For Less that a full container:</t>
  </si>
  <si>
    <t>Once you have completed the required fields you can save as a template for future orders. Please make sure to read the PROGRAM GUIDELINES TAB to insure you are following the guidelines of using the Allison Transmissions Returnable Program</t>
  </si>
  <si>
    <t>Any comments, questions or concerns with these documents please contact the Allison Container Coordinator  at  317-242-3710.</t>
  </si>
  <si>
    <t>NOTE: This information is provided as a reference for Suppliers on the Allison Transmission Inc.  Returnable Container Program. When possible suppliers should order packaging items in even multiples of the Order Quantities listed below.  If suppliers have a less than the standard pack, please use the bottom of the order from that is "Less Than Standard Pack"  Keep in mind due to several factors, the actual quantity of layer pads and dividers might be plus or minus a piece or two per container, so order accordingly.</t>
  </si>
  <si>
    <t xml:space="preserve">WT-16P, Torque Converter </t>
  </si>
  <si>
    <t>If you require less that a full container than please use the area at the bottom of the page "Less than Full Order"            Select the container in the "Container Code" box, then put the quanity in the "Order Qty" box.                      
Add any comments needed to request order.</t>
  </si>
  <si>
    <t xml:space="preserve">Pro # </t>
  </si>
  <si>
    <t>SA-1020L</t>
  </si>
  <si>
    <t xml:space="preserve">Lid, LCT Main Hsg/Conv Hsg </t>
  </si>
  <si>
    <t xml:space="preserve">Pallet, LCT Main Hsg/Conv Hsg </t>
  </si>
  <si>
    <t>If for any reason you receive the wrong containers, dunnage or if anything is damaged or dirty please contact Ryder and/or the Allison Container Program Manager at 317-242-3710. There is a form on the last tab in this file for returning such items "RETURN DUNNAGE PLACARD"</t>
  </si>
  <si>
    <t>For items not listed please type the Order Qty and Container Code in the text box. If you are not sure which is the proper item for your parts, please call the Allison Container Program Manager at 317-242-3710.</t>
  </si>
  <si>
    <t>revised 8-18-2017</t>
  </si>
  <si>
    <t>Divider for HD torque Converter Covers</t>
  </si>
  <si>
    <t>SA-1214</t>
  </si>
  <si>
    <t>PD1132062</t>
  </si>
  <si>
    <t>Supplier owned divider 120 In a KD323025C</t>
  </si>
  <si>
    <t>KD323025c</t>
  </si>
  <si>
    <t>N618</t>
  </si>
  <si>
    <t>ATI Returnable Container Request Form AT-101370</t>
  </si>
  <si>
    <t>FF-746602</t>
  </si>
  <si>
    <t>FF-746401</t>
  </si>
  <si>
    <t>Dock 121</t>
  </si>
  <si>
    <t>Dock 32</t>
  </si>
  <si>
    <t>SA-1002</t>
  </si>
  <si>
    <t>L129</t>
  </si>
  <si>
    <t>Date</t>
  </si>
  <si>
    <t>Comments</t>
  </si>
  <si>
    <t>Name</t>
  </si>
  <si>
    <t>Bill Bell</t>
  </si>
  <si>
    <t>Added SA-1002</t>
  </si>
  <si>
    <t>Changed Standard Pack for WT-54 to 63</t>
  </si>
  <si>
    <t>DUNNAGE #</t>
  </si>
  <si>
    <t xml:space="preserve"> 310 LCT Torque Converter Rack (Blue) </t>
  </si>
  <si>
    <t>W0036</t>
  </si>
  <si>
    <t>W0036/PDC</t>
  </si>
  <si>
    <t>SA-1220</t>
  </si>
  <si>
    <t>SA-1222</t>
  </si>
  <si>
    <t>SA-1225</t>
  </si>
  <si>
    <t>SA-1226</t>
  </si>
  <si>
    <t xml:space="preserve">Small Tote fits in KD 32 x 30 x 25 </t>
  </si>
  <si>
    <t xml:space="preserve">MD9 Sleeve Divider   GM5332 </t>
  </si>
  <si>
    <t>MD9 Pinion Tray Fits in GM5310</t>
  </si>
  <si>
    <t>Added SA-1222</t>
  </si>
  <si>
    <t>Added SA-1225</t>
  </si>
  <si>
    <t>Added SA-1226</t>
  </si>
  <si>
    <t>Revised 5/17/2021</t>
  </si>
  <si>
    <t>SA-1231</t>
  </si>
  <si>
    <t>MD9 Clutch Packs Fits in GM5332</t>
  </si>
  <si>
    <t>H0408</t>
  </si>
  <si>
    <t>D0090</t>
  </si>
  <si>
    <t>A1177</t>
  </si>
  <si>
    <t>G0180, B142, M0407</t>
  </si>
  <si>
    <t>M0863 - G0180</t>
  </si>
  <si>
    <t>P0641, H218, E0430</t>
  </si>
  <si>
    <t>T0101 &amp; DK33</t>
  </si>
  <si>
    <t>Dock 33</t>
  </si>
  <si>
    <t>M0426 DK33</t>
  </si>
  <si>
    <t>D0350-PDC Pick Basket</t>
  </si>
  <si>
    <t>P0174 , B142 , G0180</t>
  </si>
  <si>
    <t xml:space="preserve">B142 </t>
  </si>
  <si>
    <t>R9130</t>
  </si>
  <si>
    <t>GM5320 Box 45 x 48 x 25</t>
  </si>
  <si>
    <r>
      <t>Tote, straight wall, black. 7.50" tall--</t>
    </r>
    <r>
      <rPr>
        <b/>
        <sz val="10"/>
        <rFont val="Arial"/>
        <family val="2"/>
      </rPr>
      <t>99 on a GM5350</t>
    </r>
  </si>
  <si>
    <r>
      <rPr>
        <b/>
        <sz val="10"/>
        <rFont val="Arial"/>
        <family val="2"/>
      </rPr>
      <t>323034-NC Box</t>
    </r>
    <r>
      <rPr>
        <sz val="10"/>
        <rFont val="Arial"/>
        <family val="2"/>
      </rPr>
      <t xml:space="preserve"> 32 x 30 x 34 NON-conveyable base</t>
    </r>
  </si>
  <si>
    <r>
      <t>Tote, straight wall, gray 9.0" tall  --</t>
    </r>
    <r>
      <rPr>
        <b/>
        <sz val="10"/>
        <rFont val="Arial"/>
        <family val="2"/>
      </rPr>
      <t>55 on a  GM5350</t>
    </r>
  </si>
  <si>
    <r>
      <t xml:space="preserve">Tote, plastic, gray or black </t>
    </r>
    <r>
      <rPr>
        <b/>
        <sz val="10"/>
        <rFont val="Arial"/>
        <family val="2"/>
      </rPr>
      <t>72 on a GM5305</t>
    </r>
  </si>
  <si>
    <r>
      <t xml:space="preserve">4 Hole HD divider </t>
    </r>
    <r>
      <rPr>
        <b/>
        <sz val="10"/>
        <rFont val="Arial"/>
        <family val="2"/>
      </rPr>
      <t xml:space="preserve"> 20 per skid</t>
    </r>
  </si>
  <si>
    <r>
      <t xml:space="preserve">5 Hole MD Pump Divider-- </t>
    </r>
    <r>
      <rPr>
        <b/>
        <sz val="10"/>
        <rFont val="Arial"/>
        <family val="2"/>
      </rPr>
      <t>30 Per Skid</t>
    </r>
  </si>
  <si>
    <r>
      <t xml:space="preserve">Tote, 1/16 Size Container </t>
    </r>
    <r>
      <rPr>
        <b/>
        <sz val="10"/>
        <rFont val="Arial"/>
        <family val="2"/>
      </rPr>
      <t>180 on GM5350</t>
    </r>
  </si>
  <si>
    <r>
      <t xml:space="preserve">Tote, 1/8 Size Short Container </t>
    </r>
    <r>
      <rPr>
        <b/>
        <sz val="10"/>
        <rFont val="Arial"/>
        <family val="2"/>
      </rPr>
      <t>72 on GM5350</t>
    </r>
  </si>
  <si>
    <r>
      <t xml:space="preserve">Tote, 1/8 Size Tall Container </t>
    </r>
    <r>
      <rPr>
        <b/>
        <sz val="10"/>
        <rFont val="Arial"/>
        <family val="2"/>
      </rPr>
      <t>54 on GM5350</t>
    </r>
  </si>
  <si>
    <r>
      <t xml:space="preserve">Tote, 1/4 Size Container </t>
    </r>
    <r>
      <rPr>
        <b/>
        <sz val="10"/>
        <rFont val="Arial"/>
        <family val="2"/>
      </rPr>
      <t>28 on GM5350</t>
    </r>
  </si>
  <si>
    <r>
      <rPr>
        <b/>
        <sz val="10"/>
        <rFont val="Arial"/>
        <family val="2"/>
      </rPr>
      <t>GM5332</t>
    </r>
    <r>
      <rPr>
        <sz val="10"/>
        <rFont val="Arial"/>
        <family val="2"/>
      </rPr>
      <t xml:space="preserve"> </t>
    </r>
    <r>
      <rPr>
        <b/>
        <sz val="10"/>
        <rFont val="Arial"/>
        <family val="2"/>
      </rPr>
      <t xml:space="preserve">Box </t>
    </r>
    <r>
      <rPr>
        <sz val="10"/>
        <rFont val="Arial"/>
        <family val="2"/>
      </rPr>
      <t>32 X 30 X 34 stacks of 8</t>
    </r>
  </si>
  <si>
    <r>
      <rPr>
        <b/>
        <sz val="10"/>
        <rFont val="Arial"/>
        <family val="2"/>
      </rPr>
      <t>GM5348 Box</t>
    </r>
    <r>
      <rPr>
        <sz val="10"/>
        <rFont val="Arial"/>
        <family val="2"/>
      </rPr>
      <t xml:space="preserve"> 45 X 48 X 34 BLACK Stacks  of 8</t>
    </r>
  </si>
  <si>
    <r>
      <rPr>
        <b/>
        <sz val="10"/>
        <rFont val="Arial"/>
        <family val="2"/>
      </rPr>
      <t xml:space="preserve">GM5350 Skid </t>
    </r>
    <r>
      <rPr>
        <sz val="10"/>
        <rFont val="Arial"/>
        <family val="2"/>
      </rPr>
      <t>45 X 48 x 06</t>
    </r>
  </si>
  <si>
    <r>
      <t xml:space="preserve">Tote, Open top </t>
    </r>
    <r>
      <rPr>
        <b/>
        <sz val="10"/>
        <rFont val="Arial"/>
        <family val="2"/>
      </rPr>
      <t>24 on a GM5350</t>
    </r>
  </si>
  <si>
    <r>
      <rPr>
        <b/>
        <sz val="10"/>
        <rFont val="Arial"/>
        <family val="2"/>
      </rPr>
      <t xml:space="preserve">KD323025C Box </t>
    </r>
    <r>
      <rPr>
        <sz val="10"/>
        <rFont val="Arial"/>
        <family val="2"/>
      </rPr>
      <t>32 X 30 X 25  BLACK</t>
    </r>
  </si>
  <si>
    <r>
      <t xml:space="preserve">Divider, LCT C1 Clutch Pack: </t>
    </r>
    <r>
      <rPr>
        <b/>
        <sz val="10"/>
        <rFont val="Arial"/>
        <family val="2"/>
      </rPr>
      <t>12 in a GM5332</t>
    </r>
  </si>
  <si>
    <r>
      <t xml:space="preserve">Divider, LCT C2 Clutch Pack: </t>
    </r>
    <r>
      <rPr>
        <b/>
        <sz val="10"/>
        <rFont val="Arial"/>
        <family val="2"/>
      </rPr>
      <t>12 in a GM5332</t>
    </r>
  </si>
  <si>
    <r>
      <t xml:space="preserve">1000/2000 C5 Tower and TC-10 Tower steel wire racks </t>
    </r>
    <r>
      <rPr>
        <b/>
        <sz val="10"/>
        <rFont val="Arial"/>
        <family val="2"/>
      </rPr>
      <t>20</t>
    </r>
    <r>
      <rPr>
        <sz val="10"/>
        <rFont val="Arial"/>
        <family val="2"/>
      </rPr>
      <t xml:space="preserve"> </t>
    </r>
    <r>
      <rPr>
        <b/>
        <sz val="10"/>
        <rFont val="Arial"/>
        <family val="2"/>
      </rPr>
      <t>in a GM5332</t>
    </r>
  </si>
  <si>
    <r>
      <t xml:space="preserve">Divider, LCT C3 Clutch Pack: </t>
    </r>
    <r>
      <rPr>
        <b/>
        <sz val="10"/>
        <rFont val="Arial"/>
        <family val="2"/>
      </rPr>
      <t>10 in a GM5332</t>
    </r>
  </si>
  <si>
    <r>
      <t xml:space="preserve">Layer Pad, LCT Pump Body 4.5" dia.10 pos: </t>
    </r>
    <r>
      <rPr>
        <b/>
        <sz val="10"/>
        <rFont val="Arial"/>
        <family val="2"/>
      </rPr>
      <t>63 in a GM5332</t>
    </r>
  </si>
  <si>
    <r>
      <t xml:space="preserve">Divider, LCT Front Suppor: </t>
    </r>
    <r>
      <rPr>
        <b/>
        <sz val="10"/>
        <rFont val="Arial"/>
        <family val="2"/>
      </rPr>
      <t xml:space="preserve">7 in a GM5348 </t>
    </r>
  </si>
  <si>
    <r>
      <t>1000/2000 Main Shaft divider</t>
    </r>
    <r>
      <rPr>
        <b/>
        <sz val="10"/>
        <rFont val="Arial"/>
        <family val="2"/>
      </rPr>
      <t xml:space="preserve"> 4 in a GM5332</t>
    </r>
  </si>
  <si>
    <r>
      <t xml:space="preserve">Layer Pad, 9.63"dia. 4 Pos: </t>
    </r>
    <r>
      <rPr>
        <b/>
        <sz val="10"/>
        <rFont val="Arial"/>
        <family val="2"/>
      </rPr>
      <t>48 in a GM5332</t>
    </r>
  </si>
  <si>
    <r>
      <t>Layer Pad, 11"dia. 3 Pos:</t>
    </r>
    <r>
      <rPr>
        <b/>
        <sz val="10"/>
        <rFont val="Arial"/>
        <family val="2"/>
      </rPr>
      <t xml:space="preserve"> 57 in a GM5332 </t>
    </r>
  </si>
  <si>
    <r>
      <t xml:space="preserve">Tray,Tone Wheel Dunnage: </t>
    </r>
    <r>
      <rPr>
        <b/>
        <sz val="10"/>
        <rFont val="Arial"/>
        <family val="2"/>
      </rPr>
      <t>GM5312 shipped 145 in a GM5332</t>
    </r>
  </si>
  <si>
    <r>
      <t xml:space="preserve">Layer Pad, 5.1"dia. 8 Pos: </t>
    </r>
    <r>
      <rPr>
        <b/>
        <sz val="10"/>
        <rFont val="Arial"/>
        <family val="2"/>
      </rPr>
      <t>47 in a GM5332</t>
    </r>
  </si>
  <si>
    <r>
      <t xml:space="preserve">Divider, shaft MD/HD: </t>
    </r>
    <r>
      <rPr>
        <b/>
        <sz val="10"/>
        <rFont val="Arial"/>
        <family val="2"/>
      </rPr>
      <t>14 in a SA568</t>
    </r>
  </si>
  <si>
    <r>
      <t xml:space="preserve">Layer pad, Special MD Turbine: </t>
    </r>
    <r>
      <rPr>
        <b/>
        <sz val="10"/>
        <rFont val="Arial"/>
        <family val="2"/>
      </rPr>
      <t>140 in a GM5348</t>
    </r>
  </si>
  <si>
    <r>
      <t xml:space="preserve">Layer Pad, HD carrier P1/P4: </t>
    </r>
    <r>
      <rPr>
        <b/>
        <sz val="10"/>
        <rFont val="Arial"/>
        <family val="2"/>
      </rPr>
      <t>36 in a GM5348</t>
    </r>
  </si>
  <si>
    <r>
      <t xml:space="preserve">Layer Pad, HD carrier P2/P3: </t>
    </r>
    <r>
      <rPr>
        <b/>
        <sz val="10"/>
        <rFont val="Arial"/>
        <family val="2"/>
      </rPr>
      <t xml:space="preserve">27 in a GM5348 </t>
    </r>
  </si>
  <si>
    <r>
      <t xml:space="preserve">Tower, LCT C1/C2 Spring Tower: </t>
    </r>
    <r>
      <rPr>
        <b/>
        <sz val="10"/>
        <rFont val="Arial"/>
        <family val="2"/>
      </rPr>
      <t xml:space="preserve">19 in a  GM5332 </t>
    </r>
  </si>
  <si>
    <r>
      <t xml:space="preserve">Layer Pad, 6.5" dia. 12 Pos: </t>
    </r>
    <r>
      <rPr>
        <b/>
        <sz val="10"/>
        <rFont val="Arial"/>
        <family val="2"/>
      </rPr>
      <t>36 in a GM5332</t>
    </r>
  </si>
  <si>
    <r>
      <t xml:space="preserve">Tray, MD C3/C4 Clutch pack: </t>
    </r>
    <r>
      <rPr>
        <b/>
        <sz val="10"/>
        <rFont val="Arial"/>
        <family val="2"/>
      </rPr>
      <t>16 in a GM5332</t>
    </r>
  </si>
  <si>
    <r>
      <t xml:space="preserve">Cell pack, MD C3/C4 spring pack: </t>
    </r>
    <r>
      <rPr>
        <b/>
        <sz val="10"/>
        <rFont val="Arial"/>
        <family val="2"/>
      </rPr>
      <t>9 in a GM5332</t>
    </r>
  </si>
  <si>
    <r>
      <t xml:space="preserve">Tower, LCT  C3/C4 Spring: </t>
    </r>
    <r>
      <rPr>
        <b/>
        <sz val="10"/>
        <rFont val="Arial"/>
        <family val="2"/>
      </rPr>
      <t xml:space="preserve">30 in a GM5332 </t>
    </r>
  </si>
  <si>
    <r>
      <t xml:space="preserve">Layer Pad, 14.375" dia. 2 Pos: </t>
    </r>
    <r>
      <rPr>
        <b/>
        <sz val="10"/>
        <rFont val="Arial"/>
        <family val="2"/>
      </rPr>
      <t>29 in a GM5332</t>
    </r>
  </si>
  <si>
    <r>
      <t xml:space="preserve">Layer Pad, 4"dia. 25 Pos: </t>
    </r>
    <r>
      <rPr>
        <b/>
        <sz val="10"/>
        <rFont val="Arial"/>
        <family val="2"/>
      </rPr>
      <t>61 in a GM5332  Blue/Blk</t>
    </r>
  </si>
  <si>
    <r>
      <t xml:space="preserve">Layer Pad, Special 9.13" dia. 6 Pos: </t>
    </r>
    <r>
      <rPr>
        <b/>
        <sz val="10"/>
        <rFont val="Arial"/>
        <family val="2"/>
      </rPr>
      <t>62 in a GM5332</t>
    </r>
  </si>
  <si>
    <r>
      <t xml:space="preserve">Layer Pad, Special WT Coolers:  </t>
    </r>
    <r>
      <rPr>
        <b/>
        <sz val="10"/>
        <rFont val="Arial"/>
        <family val="2"/>
      </rPr>
      <t>35 in a GM5332</t>
    </r>
  </si>
  <si>
    <r>
      <t xml:space="preserve">Tray, LCT filter 12 place: </t>
    </r>
    <r>
      <rPr>
        <b/>
        <sz val="10"/>
        <rFont val="Arial"/>
        <family val="2"/>
      </rPr>
      <t>GM5314 88 in a GM5332</t>
    </r>
  </si>
  <si>
    <r>
      <t xml:space="preserve">Tray, HD P2/P3 carriers: 10 pocket: </t>
    </r>
    <r>
      <rPr>
        <b/>
        <sz val="10"/>
        <rFont val="Arial"/>
        <family val="2"/>
      </rPr>
      <t>6 in a GM5348</t>
    </r>
  </si>
  <si>
    <r>
      <t xml:space="preserve">Tray, (16) 6.5" x 6.5" pockets: </t>
    </r>
    <r>
      <rPr>
        <b/>
        <sz val="10"/>
        <rFont val="Arial"/>
        <family val="2"/>
      </rPr>
      <t>28 in a GM5332</t>
    </r>
  </si>
  <si>
    <r>
      <rPr>
        <b/>
        <sz val="10"/>
        <rFont val="Arial"/>
        <family val="2"/>
      </rPr>
      <t>SA568 Wire Basket for SA-1089 Divider only ,</t>
    </r>
    <r>
      <rPr>
        <sz val="10"/>
        <rFont val="Arial"/>
        <family val="2"/>
      </rPr>
      <t xml:space="preserve"> 44 x 32 x 35</t>
    </r>
  </si>
  <si>
    <r>
      <rPr>
        <b/>
        <sz val="10"/>
        <rFont val="Arial"/>
        <family val="2"/>
      </rPr>
      <t>SA568 Wire Basket,</t>
    </r>
    <r>
      <rPr>
        <sz val="10"/>
        <rFont val="Arial"/>
        <family val="2"/>
      </rPr>
      <t xml:space="preserve"> 44 x 32 x 35</t>
    </r>
  </si>
  <si>
    <r>
      <rPr>
        <b/>
        <sz val="10"/>
        <rFont val="Arial"/>
        <family val="2"/>
      </rPr>
      <t>SA592 Wire Basket</t>
    </r>
    <r>
      <rPr>
        <sz val="10"/>
        <rFont val="Arial"/>
        <family val="2"/>
      </rPr>
      <t>, 44 x 53 x 35</t>
    </r>
  </si>
  <si>
    <r>
      <t>Layer Pad,</t>
    </r>
    <r>
      <rPr>
        <b/>
        <sz val="10"/>
        <rFont val="Arial"/>
        <family val="2"/>
      </rPr>
      <t xml:space="preserve"> </t>
    </r>
    <r>
      <rPr>
        <sz val="10"/>
        <rFont val="Arial"/>
        <family val="2"/>
      </rPr>
      <t xml:space="preserve">5.1" dia. 16 Pos: </t>
    </r>
    <r>
      <rPr>
        <b/>
        <sz val="10"/>
        <rFont val="Arial"/>
        <family val="2"/>
      </rPr>
      <t xml:space="preserve">63 in a GM5332 </t>
    </r>
  </si>
  <si>
    <r>
      <t xml:space="preserve">Layer Pad, 6.1" dia. 14 Pos </t>
    </r>
    <r>
      <rPr>
        <b/>
        <sz val="10"/>
        <rFont val="Arial"/>
        <family val="2"/>
      </rPr>
      <t xml:space="preserve">63 in a GM5332 </t>
    </r>
  </si>
  <si>
    <r>
      <t>Layer Pad, 7.1" dia. 9 Pos:</t>
    </r>
    <r>
      <rPr>
        <b/>
        <sz val="10"/>
        <rFont val="Arial"/>
        <family val="2"/>
      </rPr>
      <t xml:space="preserve"> 63 in a GM5332</t>
    </r>
  </si>
  <si>
    <r>
      <t xml:space="preserve">Divider, LCT C4/C5 Clutch Pack: </t>
    </r>
    <r>
      <rPr>
        <b/>
        <sz val="10"/>
        <rFont val="Arial"/>
        <family val="2"/>
      </rPr>
      <t>10 in a GM5332</t>
    </r>
  </si>
  <si>
    <r>
      <t xml:space="preserve">Layer Pad, 3.25" dia. 25 Pos: </t>
    </r>
    <r>
      <rPr>
        <b/>
        <sz val="10"/>
        <rFont val="Arial"/>
        <family val="2"/>
      </rPr>
      <t>46 in a GM5332</t>
    </r>
  </si>
  <si>
    <r>
      <t xml:space="preserve">Layer Pad, 4.06" dia. 9 Pos: </t>
    </r>
    <r>
      <rPr>
        <b/>
        <sz val="10"/>
        <rFont val="Arial"/>
        <family val="2"/>
      </rPr>
      <t>54 in a GM5332</t>
    </r>
  </si>
  <si>
    <r>
      <t xml:space="preserve">Tray, Sleeve: </t>
    </r>
    <r>
      <rPr>
        <b/>
        <sz val="10"/>
        <rFont val="Arial"/>
        <family val="2"/>
      </rPr>
      <t xml:space="preserve">20 in a GM5332 </t>
    </r>
  </si>
  <si>
    <r>
      <t>Tray, 5 Pocket  11.5" Dia:</t>
    </r>
    <r>
      <rPr>
        <b/>
        <sz val="10"/>
        <rFont val="Arial"/>
        <family val="2"/>
      </rPr>
      <t xml:space="preserve"> 42 in a GM5332</t>
    </r>
  </si>
  <si>
    <r>
      <t xml:space="preserve">Tote,  19" X 18" x 4" </t>
    </r>
    <r>
      <rPr>
        <b/>
        <sz val="10"/>
        <rFont val="Arial"/>
        <family val="2"/>
      </rPr>
      <t>19 in a GM5348</t>
    </r>
  </si>
  <si>
    <r>
      <t xml:space="preserve">Tray, MD Clutch: </t>
    </r>
    <r>
      <rPr>
        <b/>
        <sz val="10"/>
        <rFont val="Arial"/>
        <family val="2"/>
      </rPr>
      <t xml:space="preserve"> 30 in a GM5332</t>
    </r>
  </si>
  <si>
    <r>
      <t xml:space="preserve">Tray, (6) 13.5"x 9.5" pockets: </t>
    </r>
    <r>
      <rPr>
        <b/>
        <sz val="10"/>
        <rFont val="Arial"/>
        <family val="2"/>
      </rPr>
      <t>28 in a GM5332</t>
    </r>
  </si>
  <si>
    <r>
      <t xml:space="preserve">Divider, MD Torque Converter </t>
    </r>
    <r>
      <rPr>
        <b/>
        <sz val="10"/>
        <rFont val="Arial"/>
        <family val="2"/>
      </rPr>
      <t>on WT-16P</t>
    </r>
  </si>
  <si>
    <r>
      <t xml:space="preserve">Divider, HD Torque Converter  </t>
    </r>
    <r>
      <rPr>
        <b/>
        <sz val="10"/>
        <rFont val="Arial"/>
        <family val="2"/>
      </rPr>
      <t>on WT-16P</t>
    </r>
  </si>
  <si>
    <r>
      <t xml:space="preserve">Divider, Front Support Tray: </t>
    </r>
    <r>
      <rPr>
        <b/>
        <sz val="10"/>
        <rFont val="Arial"/>
        <family val="2"/>
      </rPr>
      <t>7 in a GM5348</t>
    </r>
  </si>
  <si>
    <r>
      <t xml:space="preserve">Divider, MD Main Case/Conv Hsg </t>
    </r>
    <r>
      <rPr>
        <b/>
        <sz val="10"/>
        <rFont val="Arial"/>
        <family val="2"/>
      </rPr>
      <t>on a WT-20P</t>
    </r>
  </si>
  <si>
    <r>
      <rPr>
        <b/>
        <sz val="10"/>
        <rFont val="Arial"/>
        <family val="2"/>
      </rPr>
      <t>WT-20P,</t>
    </r>
    <r>
      <rPr>
        <sz val="10"/>
        <rFont val="Arial"/>
        <family val="2"/>
      </rPr>
      <t xml:space="preserve"> MD Main Case / Conv Hsg </t>
    </r>
  </si>
  <si>
    <r>
      <t xml:space="preserve">Tray,(9) 8.3"x9.125" pockets: </t>
    </r>
    <r>
      <rPr>
        <b/>
        <sz val="10"/>
        <rFont val="Arial"/>
        <family val="2"/>
      </rPr>
      <t>28 in a GM5332</t>
    </r>
  </si>
  <si>
    <r>
      <t xml:space="preserve">Flat Pad, Container: </t>
    </r>
    <r>
      <rPr>
        <b/>
        <sz val="10"/>
        <rFont val="Arial"/>
        <family val="2"/>
      </rPr>
      <t xml:space="preserve"> 140 in a  GM5332 </t>
    </r>
  </si>
  <si>
    <r>
      <t xml:space="preserve">Flat Pad, Container: </t>
    </r>
    <r>
      <rPr>
        <b/>
        <sz val="10"/>
        <rFont val="Arial"/>
        <family val="2"/>
      </rPr>
      <t xml:space="preserve"> 140 in a GM5348 </t>
    </r>
  </si>
  <si>
    <r>
      <t xml:space="preserve">Layer Pad, 9"dia. 8 Pos: </t>
    </r>
    <r>
      <rPr>
        <b/>
        <sz val="10"/>
        <rFont val="Arial"/>
        <family val="2"/>
      </rPr>
      <t>63 in a GM5332</t>
    </r>
  </si>
  <si>
    <r>
      <t xml:space="preserve">Layer Pad, 8.4"dia. 9 Pos: </t>
    </r>
    <r>
      <rPr>
        <b/>
        <sz val="10"/>
        <rFont val="Arial"/>
        <family val="2"/>
      </rPr>
      <t>63 in a GM5332</t>
    </r>
  </si>
  <si>
    <r>
      <t xml:space="preserve">Layer Pad, 9.125" dia. 8 Pos:. </t>
    </r>
    <r>
      <rPr>
        <b/>
        <sz val="10"/>
        <rFont val="Arial"/>
        <family val="2"/>
      </rPr>
      <t>63 in a GM5332</t>
    </r>
  </si>
  <si>
    <r>
      <t xml:space="preserve">Layer Pad, 10.125" dia. 5 Pos: </t>
    </r>
    <r>
      <rPr>
        <b/>
        <sz val="10"/>
        <rFont val="Arial"/>
        <family val="2"/>
      </rPr>
      <t>63 in a GM5332</t>
    </r>
  </si>
  <si>
    <r>
      <t xml:space="preserve">Layer Pad, 10.5"dia. 4 Pos: </t>
    </r>
    <r>
      <rPr>
        <b/>
        <sz val="10"/>
        <rFont val="Arial"/>
        <family val="2"/>
      </rPr>
      <t>63 in a GM5332</t>
    </r>
  </si>
  <si>
    <r>
      <t xml:space="preserve">Layer Pad, 12.7"dia. 3 Pos: </t>
    </r>
    <r>
      <rPr>
        <b/>
        <sz val="10"/>
        <rFont val="Arial"/>
        <family val="2"/>
      </rPr>
      <t>63 in a GM5332</t>
    </r>
  </si>
  <si>
    <r>
      <t xml:space="preserve">Layer Pad, 4"dia. 25 Pos: </t>
    </r>
    <r>
      <rPr>
        <b/>
        <sz val="10"/>
        <rFont val="Arial"/>
        <family val="2"/>
      </rPr>
      <t>63 in a GM5332</t>
    </r>
  </si>
  <si>
    <r>
      <t xml:space="preserve">Divider, HD Main Case/Converter Hsg </t>
    </r>
    <r>
      <rPr>
        <b/>
        <sz val="10"/>
        <rFont val="Arial"/>
        <family val="2"/>
      </rPr>
      <t>on a WT-64P</t>
    </r>
  </si>
  <si>
    <r>
      <rPr>
        <b/>
        <sz val="10"/>
        <rFont val="Arial"/>
        <family val="2"/>
      </rPr>
      <t>WT-64P</t>
    </r>
    <r>
      <rPr>
        <sz val="10"/>
        <rFont val="Arial"/>
        <family val="2"/>
      </rPr>
      <t>, HD Main Case/Converter Hsg</t>
    </r>
  </si>
  <si>
    <r>
      <t>Layer Pad, 9.75" dia. 5 Pos:</t>
    </r>
    <r>
      <rPr>
        <b/>
        <sz val="10"/>
        <rFont val="Arial"/>
        <family val="2"/>
      </rPr>
      <t xml:space="preserve"> 63 in a GM5332</t>
    </r>
  </si>
  <si>
    <r>
      <t xml:space="preserve">Tray,(9) 4.53"x9.125" pockets: </t>
    </r>
    <r>
      <rPr>
        <b/>
        <sz val="10"/>
        <rFont val="Arial"/>
        <family val="2"/>
      </rPr>
      <t>28 in a GM5332</t>
    </r>
  </si>
  <si>
    <r>
      <t xml:space="preserve">Tray, HD Clutch Pack: </t>
    </r>
    <r>
      <rPr>
        <b/>
        <sz val="10"/>
        <rFont val="Arial"/>
        <family val="2"/>
      </rPr>
      <t>6 in a GM5332</t>
    </r>
  </si>
  <si>
    <t>Order Qty</t>
  </si>
  <si>
    <t>Container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</si>
</sst>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name val="Univers"/>
    </font>
    <font>
      <b/>
      <sz val="10"/>
      <name val="Univers"/>
      <family val="2"/>
    </font>
    <font>
      <sz val="8"/>
      <name val="Univers"/>
      <family val="2"/>
    </font>
    <font>
      <b/>
      <sz val="8"/>
      <name val="Univers"/>
      <family val="2"/>
    </font>
    <font>
      <b/>
      <sz val="10"/>
      <color indexed="10"/>
      <name val="Univers"/>
      <family val="2"/>
    </font>
    <font>
      <sz val="8"/>
      <name val="Univers"/>
      <family val="2"/>
    </font>
    <font>
      <sz val="9"/>
      <name val="Univers"/>
      <family val="2"/>
    </font>
    <font>
      <b/>
      <sz val="9"/>
      <name val="Univers"/>
      <family val="2"/>
    </font>
    <font>
      <b/>
      <sz val="7"/>
      <name val="Univers"/>
      <family val="2"/>
    </font>
    <font>
      <sz val="7"/>
      <name val="Univers"/>
      <family val="2"/>
    </font>
    <font>
      <b/>
      <sz val="20"/>
      <name val="Univers"/>
      <family val="2"/>
    </font>
    <font>
      <sz val="20"/>
      <name val="Univers"/>
      <family val="2"/>
    </font>
    <font>
      <sz val="24"/>
      <name val="Univers"/>
      <family val="2"/>
    </font>
    <font>
      <sz val="28"/>
      <name val="Arial Black"/>
      <family val="2"/>
    </font>
    <font>
      <sz val="10"/>
      <name val="Arial Black"/>
      <family val="2"/>
    </font>
    <font>
      <b/>
      <u/>
      <sz val="10"/>
      <name val="Univers"/>
      <family val="2"/>
    </font>
    <font>
      <b/>
      <sz val="11"/>
      <name val="Univers"/>
      <family val="2"/>
    </font>
    <font>
      <b/>
      <sz val="12"/>
      <name val="Univers"/>
      <family val="2"/>
    </font>
    <font>
      <b/>
      <i/>
      <sz val="10"/>
      <name val="Univers"/>
      <family val="2"/>
    </font>
    <font>
      <sz val="10"/>
      <name val="Univers"/>
      <family val="2"/>
    </font>
    <font>
      <sz val="18"/>
      <name val="Univers"/>
      <family val="2"/>
    </font>
    <font>
      <b/>
      <u/>
      <sz val="14"/>
      <name val="Univers"/>
      <family val="2"/>
    </font>
    <font>
      <b/>
      <sz val="14"/>
      <name val="Univers"/>
      <family val="2"/>
    </font>
    <font>
      <b/>
      <sz val="11"/>
      <color theme="0"/>
      <name val="Arial"/>
      <family val="2"/>
    </font>
    <font>
      <sz val="10"/>
      <name val="Arial"/>
      <family val="2"/>
    </font>
    <font>
      <b/>
      <sz val="10"/>
      <color theme="0"/>
      <name val="Arial"/>
      <family val="2"/>
    </font>
    <font>
      <b/>
      <sz val="10"/>
      <name val="Arial"/>
      <family val="2"/>
    </font>
    <font>
      <b/>
      <sz val="26"/>
      <name val="Arial"/>
      <family val="2"/>
    </font>
    <font>
      <b/>
      <sz val="9"/>
      <color theme="0"/>
      <name val="Arial"/>
      <family val="2"/>
    </font>
  </fonts>
  <fills count="1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4" tint="0.59996337778862885"/>
        <bgColor indexed="64"/>
      </patternFill>
    </fill>
    <fill>
      <patternFill patternType="gray125">
        <fgColor theme="0" tint="-4.9989318521683403E-2"/>
        <bgColor theme="0" tint="-0.24994659260841701"/>
      </patternFill>
    </fill>
    <fill>
      <patternFill patternType="solid">
        <fgColor theme="0" tint="-0.14999847407452621"/>
        <bgColor indexed="64"/>
      </patternFill>
    </fill>
    <fill>
      <patternFill patternType="solid">
        <fgColor rgb="FFCCFFCC"/>
        <bgColor indexed="64"/>
      </patternFill>
    </fill>
    <fill>
      <patternFill patternType="solid">
        <fgColor rgb="FFFFFF00"/>
        <bgColor indexed="64"/>
      </patternFill>
    </fill>
    <fill>
      <patternFill patternType="solid">
        <fgColor rgb="FFB8CCE4"/>
        <bgColor indexed="64"/>
      </patternFill>
    </fill>
    <fill>
      <patternFill patternType="solid">
        <fgColor rgb="FFFFFF9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3300"/>
        <bgColor indexed="64"/>
      </patternFill>
    </fill>
    <fill>
      <patternFill patternType="solid">
        <fgColor theme="6"/>
        <bgColor indexed="64"/>
      </patternFill>
    </fill>
    <fill>
      <patternFill patternType="solid">
        <fgColor theme="3" tint="-0.249977111117893"/>
        <bgColor indexed="64"/>
      </patternFill>
    </fill>
    <fill>
      <patternFill patternType="solid">
        <fgColor theme="0" tint="-0.34998626667073579"/>
        <bgColor indexed="64"/>
      </patternFill>
    </fill>
  </fills>
  <borders count="55">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201">
    <xf numFmtId="0" fontId="0" fillId="0" borderId="0" xfId="0"/>
    <xf numFmtId="0" fontId="3" fillId="0" borderId="0" xfId="0" applyFont="1" applyBorder="1"/>
    <xf numFmtId="0" fontId="5" fillId="0" borderId="0" xfId="0" applyFont="1" applyBorder="1"/>
    <xf numFmtId="0" fontId="5" fillId="0" borderId="0" xfId="0" applyFont="1"/>
    <xf numFmtId="0" fontId="5" fillId="0" borderId="0" xfId="0" applyFont="1" applyBorder="1" applyAlignment="1"/>
    <xf numFmtId="0" fontId="1" fillId="0" borderId="25" xfId="0" applyFont="1" applyBorder="1" applyAlignment="1">
      <alignment horizontal="center" wrapText="1"/>
    </xf>
    <xf numFmtId="0" fontId="1" fillId="0" borderId="25" xfId="0" applyFont="1" applyBorder="1" applyAlignment="1">
      <alignment wrapText="1"/>
    </xf>
    <xf numFmtId="0" fontId="1" fillId="0" borderId="0" xfId="0" applyFont="1" applyAlignment="1">
      <alignment vertical="top" wrapText="1"/>
    </xf>
    <xf numFmtId="0" fontId="10" fillId="0" borderId="0" xfId="0" applyFont="1" applyAlignment="1">
      <alignment horizontal="center" vertical="top" wrapText="1"/>
    </xf>
    <xf numFmtId="0" fontId="1" fillId="0" borderId="26" xfId="0" applyFont="1" applyBorder="1" applyAlignment="1">
      <alignment vertical="top" wrapText="1"/>
    </xf>
    <xf numFmtId="0" fontId="1" fillId="0" borderId="27" xfId="0" applyFont="1" applyBorder="1" applyAlignment="1">
      <alignment vertical="top" wrapText="1"/>
    </xf>
    <xf numFmtId="0" fontId="1" fillId="0" borderId="28" xfId="0" applyFont="1" applyBorder="1" applyAlignment="1">
      <alignment vertical="top" wrapText="1"/>
    </xf>
    <xf numFmtId="0" fontId="0" fillId="0" borderId="29" xfId="0" applyBorder="1"/>
    <xf numFmtId="0" fontId="0" fillId="0" borderId="30" xfId="0" applyBorder="1"/>
    <xf numFmtId="0" fontId="0" fillId="0" borderId="15" xfId="0" applyBorder="1"/>
    <xf numFmtId="0" fontId="0" fillId="0" borderId="0" xfId="0" applyBorder="1"/>
    <xf numFmtId="0" fontId="0" fillId="0" borderId="21" xfId="0" applyBorder="1"/>
    <xf numFmtId="0" fontId="0" fillId="0" borderId="18" xfId="0" applyBorder="1"/>
    <xf numFmtId="0" fontId="0" fillId="0" borderId="11" xfId="0" applyBorder="1"/>
    <xf numFmtId="0" fontId="0" fillId="0" borderId="31" xfId="0" applyBorder="1"/>
    <xf numFmtId="0" fontId="1" fillId="0" borderId="7" xfId="0" applyFont="1" applyBorder="1" applyAlignment="1">
      <alignment horizontal="center" vertical="center" wrapText="1"/>
    </xf>
    <xf numFmtId="0" fontId="0" fillId="0" borderId="0" xfId="0"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0" fillId="0" borderId="11" xfId="0" applyBorder="1" applyAlignment="1">
      <alignment horizontal="center" vertical="center"/>
    </xf>
    <xf numFmtId="0" fontId="1" fillId="0" borderId="0" xfId="0" applyFont="1" applyFill="1" applyBorder="1" applyAlignment="1">
      <alignment vertical="top" wrapText="1"/>
    </xf>
    <xf numFmtId="0" fontId="0" fillId="0" borderId="1" xfId="0" applyBorder="1" applyAlignment="1">
      <alignment wrapText="1"/>
    </xf>
    <xf numFmtId="0" fontId="1" fillId="0" borderId="11" xfId="0" applyFont="1" applyBorder="1" applyAlignment="1">
      <alignment horizontal="center" vertical="center"/>
    </xf>
    <xf numFmtId="0" fontId="1" fillId="0" borderId="0" xfId="0" applyFont="1" applyBorder="1" applyAlignment="1">
      <alignment horizontal="center" wrapText="1"/>
    </xf>
    <xf numFmtId="0" fontId="8" fillId="3" borderId="7" xfId="0" applyFont="1" applyFill="1" applyBorder="1" applyAlignment="1" applyProtection="1">
      <alignment horizontal="centerContinuous"/>
    </xf>
    <xf numFmtId="0" fontId="9" fillId="3" borderId="6" xfId="0" applyFont="1" applyFill="1" applyBorder="1" applyProtection="1"/>
    <xf numFmtId="0" fontId="9" fillId="3" borderId="7" xfId="0" applyFont="1" applyFill="1" applyBorder="1" applyProtection="1"/>
    <xf numFmtId="0" fontId="8" fillId="3" borderId="8" xfId="0" applyFont="1" applyFill="1" applyBorder="1" applyAlignment="1" applyProtection="1">
      <alignment horizontal="centerContinuous"/>
    </xf>
    <xf numFmtId="0" fontId="9" fillId="3" borderId="13" xfId="0" applyFont="1" applyFill="1" applyBorder="1" applyProtection="1"/>
    <xf numFmtId="0" fontId="9" fillId="3" borderId="14" xfId="0" applyFont="1" applyFill="1" applyBorder="1" applyProtection="1"/>
    <xf numFmtId="0" fontId="9" fillId="3" borderId="23" xfId="0" applyFont="1" applyFill="1" applyBorder="1"/>
    <xf numFmtId="0" fontId="0" fillId="0" borderId="0" xfId="0" applyProtection="1"/>
    <xf numFmtId="0" fontId="0" fillId="0" borderId="24" xfId="0" applyBorder="1" applyAlignment="1" applyProtection="1">
      <alignment wrapText="1"/>
      <protection locked="0"/>
    </xf>
    <xf numFmtId="0" fontId="1" fillId="3" borderId="1" xfId="0" applyFont="1" applyFill="1" applyBorder="1" applyAlignment="1" applyProtection="1">
      <alignment horizontal="right"/>
    </xf>
    <xf numFmtId="0" fontId="1" fillId="7" borderId="4" xfId="0" applyFont="1" applyFill="1" applyBorder="1" applyAlignment="1" applyProtection="1">
      <alignment horizontal="center"/>
      <protection locked="0"/>
    </xf>
    <xf numFmtId="0" fontId="1" fillId="7" borderId="37" xfId="0" applyFont="1" applyFill="1" applyBorder="1" applyAlignment="1" applyProtection="1">
      <alignment horizontal="center"/>
      <protection locked="0"/>
    </xf>
    <xf numFmtId="0" fontId="1" fillId="7" borderId="3" xfId="0" applyFont="1" applyFill="1" applyBorder="1" applyAlignment="1" applyProtection="1">
      <alignment horizontal="center"/>
      <protection locked="0"/>
    </xf>
    <xf numFmtId="0" fontId="1" fillId="7" borderId="10" xfId="0" applyFont="1" applyFill="1" applyBorder="1" applyAlignment="1" applyProtection="1">
      <alignment horizontal="center"/>
      <protection locked="0"/>
    </xf>
    <xf numFmtId="0" fontId="1" fillId="7" borderId="17" xfId="0" applyFont="1" applyFill="1" applyBorder="1" applyAlignment="1" applyProtection="1">
      <alignment horizontal="center"/>
    </xf>
    <xf numFmtId="0" fontId="16" fillId="2" borderId="37" xfId="0" applyFont="1" applyFill="1" applyBorder="1" applyAlignment="1" applyProtection="1">
      <alignment horizontal="center" vertical="center"/>
    </xf>
    <xf numFmtId="0" fontId="1" fillId="0" borderId="3" xfId="0" applyFont="1"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37" xfId="0" applyFont="1" applyFill="1" applyBorder="1" applyAlignment="1" applyProtection="1">
      <alignment horizontal="center"/>
      <protection locked="0"/>
    </xf>
    <xf numFmtId="0" fontId="9" fillId="0" borderId="0" xfId="0" applyFont="1" applyFill="1" applyBorder="1"/>
    <xf numFmtId="0" fontId="1" fillId="6" borderId="17" xfId="0" applyFont="1" applyFill="1" applyBorder="1" applyAlignment="1" applyProtection="1">
      <alignment horizontal="center"/>
    </xf>
    <xf numFmtId="0" fontId="1" fillId="6" borderId="36" xfId="0" applyFont="1" applyFill="1" applyBorder="1" applyAlignment="1" applyProtection="1">
      <alignment horizontal="center"/>
      <protection locked="0"/>
    </xf>
    <xf numFmtId="0" fontId="1" fillId="6" borderId="17" xfId="0" applyFont="1" applyFill="1" applyBorder="1" applyAlignment="1" applyProtection="1">
      <alignment horizontal="center"/>
      <protection locked="0"/>
    </xf>
    <xf numFmtId="0" fontId="20" fillId="11" borderId="0" xfId="0" applyFont="1" applyFill="1"/>
    <xf numFmtId="0" fontId="0" fillId="11" borderId="0" xfId="0" applyFill="1"/>
    <xf numFmtId="0" fontId="21" fillId="8" borderId="0" xfId="0" applyFont="1" applyFill="1"/>
    <xf numFmtId="0" fontId="22" fillId="8" borderId="0" xfId="0" applyFont="1" applyFill="1"/>
    <xf numFmtId="0" fontId="0" fillId="12" borderId="0" xfId="0" applyFill="1"/>
    <xf numFmtId="0" fontId="0" fillId="12" borderId="0" xfId="0" applyFont="1" applyFill="1"/>
    <xf numFmtId="0" fontId="0" fillId="12" borderId="0" xfId="0" applyFont="1" applyFill="1" applyAlignment="1">
      <alignment horizontal="right"/>
    </xf>
    <xf numFmtId="0" fontId="6" fillId="12" borderId="0" xfId="0" applyFont="1" applyFill="1" applyBorder="1" applyAlignment="1" applyProtection="1"/>
    <xf numFmtId="0" fontId="0" fillId="12" borderId="0" xfId="0" applyFont="1" applyFill="1" applyBorder="1"/>
    <xf numFmtId="14" fontId="0" fillId="0" borderId="0" xfId="0" applyNumberFormat="1"/>
    <xf numFmtId="0" fontId="2" fillId="0" borderId="0" xfId="0" applyFont="1"/>
    <xf numFmtId="0" fontId="11" fillId="0" borderId="0" xfId="0" applyFont="1" applyBorder="1" applyProtection="1"/>
    <xf numFmtId="0" fontId="12" fillId="0" borderId="0" xfId="0" applyFont="1" applyBorder="1" applyProtection="1"/>
    <xf numFmtId="0" fontId="0" fillId="0" borderId="0" xfId="0" applyBorder="1" applyProtection="1"/>
    <xf numFmtId="0" fontId="0" fillId="0" borderId="0" xfId="0" applyFont="1" applyBorder="1" applyAlignment="1" applyProtection="1">
      <alignment horizontal="left" vertical="top"/>
    </xf>
    <xf numFmtId="0" fontId="0" fillId="0" borderId="11" xfId="0" applyBorder="1" applyProtection="1"/>
    <xf numFmtId="0" fontId="0" fillId="0" borderId="0" xfId="0" applyAlignment="1">
      <alignment horizontal="left" wrapText="1"/>
    </xf>
    <xf numFmtId="0" fontId="16" fillId="0" borderId="0" xfId="0" applyFont="1" applyFill="1" applyBorder="1" applyAlignment="1">
      <alignment horizontal="right"/>
    </xf>
    <xf numFmtId="0" fontId="17" fillId="0" borderId="0" xfId="0" applyFont="1" applyAlignment="1">
      <alignment horizontal="left"/>
    </xf>
    <xf numFmtId="0" fontId="0" fillId="0" borderId="0" xfId="0" applyAlignment="1">
      <alignment horizontal="left" wrapText="1"/>
    </xf>
    <xf numFmtId="0" fontId="0" fillId="13" borderId="0" xfId="0" applyFill="1" applyAlignment="1">
      <alignment horizontal="center" wrapText="1"/>
    </xf>
    <xf numFmtId="0" fontId="0" fillId="14" borderId="0" xfId="0" applyFill="1" applyAlignment="1">
      <alignment horizontal="center" wrapText="1"/>
    </xf>
    <xf numFmtId="0" fontId="0" fillId="0" borderId="0" xfId="0" applyAlignment="1">
      <alignment horizontal="center"/>
    </xf>
    <xf numFmtId="0" fontId="16" fillId="0" borderId="0" xfId="0" applyFont="1" applyFill="1" applyBorder="1" applyAlignment="1">
      <alignment horizontal="right"/>
    </xf>
    <xf numFmtId="0" fontId="1" fillId="0" borderId="0" xfId="0" applyFont="1" applyFill="1" applyBorder="1" applyAlignment="1" applyProtection="1">
      <alignment horizontal="right"/>
    </xf>
    <xf numFmtId="0" fontId="16" fillId="0" borderId="0" xfId="0" applyFont="1" applyFill="1" applyBorder="1" applyAlignment="1" applyProtection="1">
      <alignment horizontal="right"/>
    </xf>
    <xf numFmtId="0" fontId="7" fillId="0" borderId="9" xfId="0" applyFont="1" applyFill="1" applyBorder="1" applyAlignment="1" applyProtection="1">
      <alignment horizontal="center"/>
    </xf>
    <xf numFmtId="0" fontId="7" fillId="0" borderId="12" xfId="0" applyFont="1" applyFill="1" applyBorder="1" applyAlignment="1" applyProtection="1">
      <alignment horizontal="center"/>
    </xf>
    <xf numFmtId="0" fontId="7" fillId="0" borderId="17" xfId="0" applyFont="1" applyFill="1" applyBorder="1" applyAlignment="1" applyProtection="1">
      <alignment horizontal="center"/>
    </xf>
    <xf numFmtId="0" fontId="7" fillId="0" borderId="9"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0" fontId="7" fillId="0" borderId="33" xfId="0" applyFont="1" applyFill="1" applyBorder="1" applyAlignment="1" applyProtection="1">
      <alignment horizontal="center"/>
      <protection locked="0"/>
    </xf>
    <xf numFmtId="0" fontId="1" fillId="8" borderId="6" xfId="0" applyFont="1" applyFill="1" applyBorder="1" applyAlignment="1" applyProtection="1">
      <alignment horizontal="center" wrapText="1"/>
    </xf>
    <xf numFmtId="0" fontId="1" fillId="8" borderId="7" xfId="0" applyFont="1" applyFill="1" applyBorder="1" applyAlignment="1" applyProtection="1">
      <alignment horizontal="center" wrapText="1"/>
    </xf>
    <xf numFmtId="0" fontId="1" fillId="8" borderId="8" xfId="0" applyFont="1" applyFill="1" applyBorder="1" applyAlignment="1" applyProtection="1">
      <alignment horizontal="center" wrapText="1"/>
    </xf>
    <xf numFmtId="0" fontId="1" fillId="8" borderId="13" xfId="0" applyFont="1" applyFill="1" applyBorder="1" applyAlignment="1" applyProtection="1">
      <alignment horizontal="center" wrapText="1"/>
    </xf>
    <xf numFmtId="0" fontId="1" fillId="8" borderId="14" xfId="0" applyFont="1" applyFill="1" applyBorder="1" applyAlignment="1" applyProtection="1">
      <alignment horizontal="center" wrapText="1"/>
    </xf>
    <xf numFmtId="0" fontId="1" fillId="8" borderId="23" xfId="0" applyFont="1" applyFill="1" applyBorder="1" applyAlignment="1" applyProtection="1">
      <alignment horizontal="center" wrapText="1"/>
    </xf>
    <xf numFmtId="0" fontId="18" fillId="4" borderId="45" xfId="0" applyFont="1" applyFill="1" applyBorder="1" applyAlignment="1" applyProtection="1">
      <alignment horizontal="center" vertical="center"/>
    </xf>
    <xf numFmtId="0" fontId="18" fillId="4" borderId="46" xfId="0" applyFont="1" applyFill="1" applyBorder="1" applyAlignment="1" applyProtection="1">
      <alignment horizontal="center" vertical="center"/>
    </xf>
    <xf numFmtId="0" fontId="18" fillId="4" borderId="47" xfId="0" applyFont="1" applyFill="1" applyBorder="1" applyAlignment="1" applyProtection="1">
      <alignment horizontal="center" vertical="center"/>
    </xf>
    <xf numFmtId="0" fontId="16" fillId="2" borderId="9"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6"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8" fillId="0" borderId="1" xfId="0" applyFont="1" applyFill="1" applyBorder="1" applyAlignment="1" applyProtection="1">
      <alignment horizontal="center"/>
    </xf>
    <xf numFmtId="0" fontId="8" fillId="0" borderId="0" xfId="0" applyFont="1" applyFill="1" applyBorder="1" applyAlignment="1" applyProtection="1">
      <alignment horizontal="center"/>
    </xf>
    <xf numFmtId="0" fontId="8" fillId="0" borderId="2" xfId="0" applyFont="1" applyFill="1" applyBorder="1" applyAlignment="1" applyProtection="1">
      <alignment horizontal="center"/>
    </xf>
    <xf numFmtId="0" fontId="1" fillId="6" borderId="36" xfId="0" applyFont="1" applyFill="1" applyBorder="1" applyAlignment="1" applyProtection="1">
      <alignment horizontal="center"/>
    </xf>
    <xf numFmtId="0" fontId="1" fillId="6" borderId="12" xfId="0" applyFont="1" applyFill="1" applyBorder="1" applyAlignment="1" applyProtection="1">
      <alignment horizontal="center"/>
    </xf>
    <xf numFmtId="0" fontId="1" fillId="6" borderId="33" xfId="0" applyFont="1" applyFill="1" applyBorder="1" applyAlignment="1" applyProtection="1">
      <alignment horizontal="center"/>
    </xf>
    <xf numFmtId="0" fontId="1" fillId="0" borderId="9"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33" xfId="0" applyFont="1" applyFill="1" applyBorder="1" applyAlignment="1" applyProtection="1">
      <alignment horizontal="center" vertical="center"/>
    </xf>
    <xf numFmtId="0" fontId="17" fillId="5" borderId="39" xfId="0" applyFont="1" applyFill="1" applyBorder="1" applyAlignment="1" applyProtection="1">
      <alignment horizontal="center"/>
    </xf>
    <xf numFmtId="0" fontId="17" fillId="5" borderId="40" xfId="0" applyFont="1" applyFill="1" applyBorder="1" applyAlignment="1" applyProtection="1">
      <alignment horizontal="center"/>
    </xf>
    <xf numFmtId="0" fontId="17" fillId="5" borderId="41" xfId="0" applyFont="1" applyFill="1" applyBorder="1" applyAlignment="1" applyProtection="1">
      <alignment horizontal="center"/>
    </xf>
    <xf numFmtId="0" fontId="1" fillId="2" borderId="38" xfId="0" applyFont="1" applyFill="1" applyBorder="1" applyAlignment="1" applyProtection="1">
      <alignment horizontal="center"/>
    </xf>
    <xf numFmtId="0" fontId="1" fillId="2" borderId="32" xfId="0" applyFont="1" applyFill="1" applyBorder="1" applyAlignment="1" applyProtection="1">
      <alignment horizontal="center"/>
    </xf>
    <xf numFmtId="0" fontId="1" fillId="2" borderId="22"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2" xfId="0" applyFont="1" applyFill="1" applyBorder="1" applyAlignment="1" applyProtection="1">
      <alignment horizontal="center"/>
    </xf>
    <xf numFmtId="0" fontId="1" fillId="0" borderId="1" xfId="0" applyFont="1" applyFill="1" applyBorder="1" applyAlignment="1" applyProtection="1">
      <alignment horizontal="right"/>
    </xf>
    <xf numFmtId="0" fontId="3" fillId="9" borderId="14" xfId="0" applyFont="1" applyFill="1" applyBorder="1" applyAlignment="1" applyProtection="1">
      <alignment horizontal="center"/>
    </xf>
    <xf numFmtId="0" fontId="3" fillId="9" borderId="23" xfId="0" applyFont="1" applyFill="1" applyBorder="1" applyAlignment="1" applyProtection="1">
      <alignment horizontal="center"/>
    </xf>
    <xf numFmtId="0" fontId="1" fillId="3" borderId="11" xfId="0" applyFont="1" applyFill="1" applyBorder="1" applyAlignment="1" applyProtection="1">
      <alignment horizontal="center"/>
      <protection locked="0"/>
    </xf>
    <xf numFmtId="0" fontId="1" fillId="3" borderId="16"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1" fillId="3" borderId="33" xfId="0" applyFont="1" applyFill="1" applyBorder="1" applyAlignment="1" applyProtection="1">
      <alignment horizontal="center"/>
      <protection locked="0"/>
    </xf>
    <xf numFmtId="0" fontId="16" fillId="2" borderId="10" xfId="0" applyFont="1" applyFill="1" applyBorder="1" applyAlignment="1" applyProtection="1">
      <alignment horizontal="center" vertical="center" wrapText="1"/>
    </xf>
    <xf numFmtId="0" fontId="16" fillId="2" borderId="34" xfId="0" applyFont="1" applyFill="1" applyBorder="1" applyAlignment="1" applyProtection="1">
      <alignment horizontal="center" vertical="center" wrapText="1"/>
    </xf>
    <xf numFmtId="0" fontId="16" fillId="2" borderId="37"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xf>
    <xf numFmtId="0" fontId="16" fillId="2" borderId="20"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 fillId="6" borderId="36" xfId="0" applyFont="1" applyFill="1" applyBorder="1" applyAlignment="1" applyProtection="1">
      <alignment horizontal="center"/>
      <protection locked="0"/>
    </xf>
    <xf numFmtId="0" fontId="1" fillId="6" borderId="17" xfId="0" applyFont="1" applyFill="1" applyBorder="1" applyAlignment="1" applyProtection="1">
      <alignment horizontal="center"/>
      <protection locked="0"/>
    </xf>
    <xf numFmtId="0" fontId="3" fillId="0" borderId="0" xfId="0" applyFont="1" applyFill="1" applyBorder="1" applyAlignment="1">
      <alignment horizontal="center"/>
    </xf>
    <xf numFmtId="0" fontId="4" fillId="2" borderId="35" xfId="0" applyFont="1" applyFill="1" applyBorder="1" applyAlignment="1" applyProtection="1">
      <alignment horizontal="center"/>
    </xf>
    <xf numFmtId="0" fontId="4" fillId="2" borderId="11" xfId="0" applyFont="1" applyFill="1" applyBorder="1" applyAlignment="1" applyProtection="1">
      <alignment horizontal="center"/>
    </xf>
    <xf numFmtId="0" fontId="4" fillId="2" borderId="0" xfId="0" applyFont="1" applyFill="1" applyBorder="1" applyAlignment="1" applyProtection="1">
      <alignment horizontal="center"/>
    </xf>
    <xf numFmtId="0" fontId="4" fillId="2" borderId="2" xfId="0" applyFont="1" applyFill="1" applyBorder="1" applyAlignment="1" applyProtection="1">
      <alignment horizontal="center"/>
    </xf>
    <xf numFmtId="0" fontId="18" fillId="4" borderId="13" xfId="0" applyFont="1" applyFill="1" applyBorder="1" applyAlignment="1" applyProtection="1">
      <alignment horizontal="center" vertical="center"/>
    </xf>
    <xf numFmtId="0" fontId="18" fillId="4" borderId="14" xfId="0" applyFont="1" applyFill="1" applyBorder="1" applyAlignment="1" applyProtection="1">
      <alignment horizontal="center" vertical="center"/>
    </xf>
    <xf numFmtId="0" fontId="18" fillId="4" borderId="23" xfId="0" applyFont="1" applyFill="1" applyBorder="1" applyAlignment="1" applyProtection="1">
      <alignment horizontal="center" vertical="center"/>
    </xf>
    <xf numFmtId="0" fontId="6" fillId="0" borderId="11" xfId="0" applyFont="1" applyFill="1" applyBorder="1" applyAlignment="1" applyProtection="1">
      <alignment horizontal="center"/>
      <protection locked="0"/>
    </xf>
    <xf numFmtId="14" fontId="1" fillId="0" borderId="4" xfId="0" applyNumberFormat="1" applyFont="1" applyFill="1" applyBorder="1" applyAlignment="1" applyProtection="1">
      <alignment horizontal="center"/>
      <protection locked="0"/>
    </xf>
    <xf numFmtId="0" fontId="19" fillId="0" borderId="4" xfId="0" applyFont="1" applyBorder="1" applyAlignment="1" applyProtection="1">
      <alignment horizontal="center"/>
      <protection locked="0"/>
    </xf>
    <xf numFmtId="14" fontId="19" fillId="0" borderId="4" xfId="0" applyNumberFormat="1" applyFont="1" applyBorder="1" applyAlignment="1" applyProtection="1">
      <alignment horizontal="center"/>
      <protection locked="0"/>
    </xf>
    <xf numFmtId="0" fontId="1" fillId="7" borderId="9" xfId="0" applyFont="1" applyFill="1" applyBorder="1" applyAlignment="1" applyProtection="1">
      <alignment horizontal="center"/>
    </xf>
    <xf numFmtId="0" fontId="1" fillId="7" borderId="12" xfId="0" applyFont="1" applyFill="1" applyBorder="1" applyAlignment="1" applyProtection="1">
      <alignment horizontal="center"/>
    </xf>
    <xf numFmtId="0" fontId="1" fillId="7" borderId="17" xfId="0" applyFont="1" applyFill="1" applyBorder="1" applyAlignment="1" applyProtection="1">
      <alignment horizontal="center"/>
    </xf>
    <xf numFmtId="0" fontId="16" fillId="10" borderId="36" xfId="0" applyFont="1" applyFill="1" applyBorder="1" applyAlignment="1" applyProtection="1">
      <alignment horizontal="center" wrapText="1"/>
      <protection locked="0"/>
    </xf>
    <xf numFmtId="0" fontId="16" fillId="10" borderId="12" xfId="0" applyFont="1" applyFill="1" applyBorder="1" applyAlignment="1" applyProtection="1">
      <alignment horizontal="center" wrapText="1"/>
      <protection locked="0"/>
    </xf>
    <xf numFmtId="0" fontId="16" fillId="10" borderId="33" xfId="0" applyFont="1" applyFill="1" applyBorder="1" applyAlignment="1" applyProtection="1">
      <alignment horizontal="center" wrapText="1"/>
      <protection locked="0"/>
    </xf>
    <xf numFmtId="0" fontId="13" fillId="0" borderId="32" xfId="0" applyFont="1" applyBorder="1" applyAlignment="1" applyProtection="1">
      <alignment horizontal="center"/>
    </xf>
    <xf numFmtId="0" fontId="14" fillId="0" borderId="32" xfId="0" applyFont="1" applyBorder="1" applyAlignment="1" applyProtection="1">
      <alignment horizontal="center"/>
    </xf>
    <xf numFmtId="0" fontId="0" fillId="0" borderId="14" xfId="0" applyBorder="1" applyAlignment="1" applyProtection="1">
      <alignment wrapText="1"/>
      <protection locked="0"/>
    </xf>
    <xf numFmtId="0" fontId="0" fillId="0" borderId="0" xfId="0" applyBorder="1" applyAlignment="1">
      <alignment wrapText="1"/>
    </xf>
    <xf numFmtId="0" fontId="0" fillId="0" borderId="14" xfId="0" applyBorder="1" applyAlignment="1" applyProtection="1">
      <protection locked="0"/>
    </xf>
    <xf numFmtId="0" fontId="1" fillId="0" borderId="11" xfId="0" applyFont="1" applyBorder="1" applyAlignment="1" applyProtection="1">
      <alignment horizontal="center"/>
      <protection locked="0"/>
    </xf>
    <xf numFmtId="0" fontId="24" fillId="0" borderId="0" xfId="0" applyFont="1" applyProtection="1"/>
    <xf numFmtId="0" fontId="24" fillId="0" borderId="0" xfId="0" applyFont="1" applyBorder="1" applyProtection="1"/>
    <xf numFmtId="0" fontId="24" fillId="0" borderId="4" xfId="0" applyFont="1" applyFill="1" applyBorder="1" applyAlignment="1" applyProtection="1">
      <alignment horizontal="center"/>
    </xf>
    <xf numFmtId="0" fontId="26" fillId="0" borderId="4" xfId="0" applyFont="1" applyFill="1" applyBorder="1" applyAlignment="1" applyProtection="1">
      <alignment horizontal="center"/>
    </xf>
    <xf numFmtId="0" fontId="24" fillId="0" borderId="4" xfId="0" applyFont="1" applyBorder="1" applyAlignment="1" applyProtection="1">
      <alignment horizontal="center"/>
    </xf>
    <xf numFmtId="0" fontId="24" fillId="0" borderId="3" xfId="0" applyFont="1" applyBorder="1" applyAlignment="1" applyProtection="1">
      <alignment horizontal="center"/>
    </xf>
    <xf numFmtId="0" fontId="24" fillId="6" borderId="48" xfId="0" applyFont="1" applyFill="1" applyBorder="1" applyAlignment="1" applyProtection="1">
      <alignment horizontal="center"/>
    </xf>
    <xf numFmtId="0" fontId="26" fillId="0" borderId="4" xfId="0" applyFont="1" applyFill="1" applyBorder="1" applyAlignment="1" applyProtection="1">
      <alignment horizontal="center" vertical="center"/>
    </xf>
    <xf numFmtId="0" fontId="24" fillId="0" borderId="44" xfId="0" applyFont="1" applyBorder="1" applyAlignment="1" applyProtection="1">
      <alignment horizontal="center"/>
    </xf>
    <xf numFmtId="0" fontId="24" fillId="6" borderId="49" xfId="0" applyFont="1" applyFill="1" applyBorder="1" applyAlignment="1" applyProtection="1">
      <alignment horizontal="center"/>
    </xf>
    <xf numFmtId="0" fontId="24" fillId="0" borderId="0" xfId="0" applyFont="1" applyFill="1" applyBorder="1" applyProtection="1"/>
    <xf numFmtId="0" fontId="24" fillId="0" borderId="3" xfId="0" applyFont="1" applyFill="1" applyBorder="1" applyAlignment="1" applyProtection="1">
      <alignment horizontal="center"/>
    </xf>
    <xf numFmtId="0" fontId="24" fillId="0" borderId="4" xfId="0" applyFont="1" applyFill="1" applyBorder="1" applyAlignment="1">
      <alignment horizontal="center"/>
    </xf>
    <xf numFmtId="0" fontId="26" fillId="0" borderId="3" xfId="0" applyFont="1" applyBorder="1" applyAlignment="1" applyProtection="1">
      <alignment horizontal="center"/>
    </xf>
    <xf numFmtId="0" fontId="25" fillId="16" borderId="48" xfId="0" applyFont="1" applyFill="1" applyBorder="1" applyAlignment="1" applyProtection="1">
      <alignment horizontal="center"/>
    </xf>
    <xf numFmtId="0" fontId="26" fillId="0" borderId="44" xfId="0" applyFont="1" applyBorder="1" applyAlignment="1" applyProtection="1">
      <alignment horizontal="center"/>
    </xf>
    <xf numFmtId="0" fontId="25" fillId="16" borderId="49" xfId="0" applyFont="1" applyFill="1" applyBorder="1" applyAlignment="1" applyProtection="1">
      <alignment horizontal="center"/>
    </xf>
    <xf numFmtId="0" fontId="24" fillId="0" borderId="0" xfId="0" applyFont="1" applyFill="1" applyBorder="1" applyAlignment="1" applyProtection="1">
      <alignment horizontal="center"/>
    </xf>
    <xf numFmtId="0" fontId="24" fillId="0" borderId="1" xfId="0" applyFont="1" applyFill="1" applyBorder="1" applyAlignment="1" applyProtection="1">
      <alignment horizontal="center"/>
    </xf>
    <xf numFmtId="0" fontId="25" fillId="15" borderId="0" xfId="0" applyFont="1" applyFill="1" applyBorder="1" applyAlignment="1">
      <alignment horizontal="left" vertical="center" wrapText="1"/>
    </xf>
    <xf numFmtId="0" fontId="27" fillId="0" borderId="0" xfId="0" applyFont="1" applyBorder="1" applyAlignment="1" applyProtection="1">
      <alignment horizontal="center" vertical="center"/>
    </xf>
    <xf numFmtId="0" fontId="24" fillId="0" borderId="0" xfId="0" applyFont="1" applyBorder="1" applyAlignment="1" applyProtection="1">
      <alignment horizontal="center" vertical="center"/>
    </xf>
    <xf numFmtId="0" fontId="23" fillId="15" borderId="42" xfId="0" applyFont="1" applyFill="1" applyBorder="1" applyAlignment="1" applyProtection="1">
      <alignment horizontal="center"/>
    </xf>
    <xf numFmtId="0" fontId="23" fillId="15" borderId="43" xfId="0" applyFont="1" applyFill="1" applyBorder="1" applyAlignment="1" applyProtection="1">
      <alignment horizontal="center"/>
    </xf>
    <xf numFmtId="0" fontId="25" fillId="15" borderId="3" xfId="0" applyFont="1" applyFill="1" applyBorder="1" applyAlignment="1" applyProtection="1">
      <alignment horizontal="center"/>
    </xf>
    <xf numFmtId="0" fontId="25" fillId="15" borderId="48" xfId="0" applyFont="1" applyFill="1" applyBorder="1" applyAlignment="1" applyProtection="1">
      <alignment horizontal="center"/>
    </xf>
    <xf numFmtId="0" fontId="25" fillId="15" borderId="42" xfId="0" applyFont="1" applyFill="1" applyBorder="1" applyAlignment="1" applyProtection="1">
      <alignment horizontal="center"/>
    </xf>
    <xf numFmtId="0" fontId="25" fillId="15" borderId="43" xfId="0" applyFont="1" applyFill="1" applyBorder="1" applyAlignment="1" applyProtection="1">
      <alignment horizontal="center"/>
    </xf>
    <xf numFmtId="0" fontId="24" fillId="0" borderId="5" xfId="0" applyFont="1" applyFill="1" applyBorder="1" applyAlignment="1" applyProtection="1">
      <alignment horizontal="center"/>
    </xf>
    <xf numFmtId="0" fontId="26" fillId="0" borderId="5" xfId="0" applyFont="1" applyFill="1" applyBorder="1" applyAlignment="1" applyProtection="1">
      <alignment horizontal="center"/>
    </xf>
    <xf numFmtId="0" fontId="25" fillId="15" borderId="19" xfId="0" applyFont="1" applyFill="1" applyBorder="1" applyAlignment="1" applyProtection="1">
      <alignment horizontal="center" vertical="center"/>
    </xf>
    <xf numFmtId="0" fontId="25" fillId="15" borderId="53" xfId="0" applyFont="1" applyFill="1" applyBorder="1" applyAlignment="1" applyProtection="1">
      <alignment horizontal="center" vertical="center"/>
    </xf>
    <xf numFmtId="0" fontId="28" fillId="15" borderId="51" xfId="0" applyFont="1" applyFill="1" applyBorder="1" applyAlignment="1" applyProtection="1">
      <alignment horizontal="center" vertical="center" wrapText="1"/>
    </xf>
    <xf numFmtId="0" fontId="25" fillId="15" borderId="51" xfId="0" applyFont="1" applyFill="1" applyBorder="1" applyAlignment="1" applyProtection="1">
      <alignment horizontal="center" vertical="center"/>
    </xf>
    <xf numFmtId="0" fontId="25" fillId="15" borderId="43" xfId="0" applyFont="1" applyFill="1" applyBorder="1" applyAlignment="1" applyProtection="1">
      <alignment horizontal="center" vertical="center" wrapText="1"/>
    </xf>
    <xf numFmtId="0" fontId="25" fillId="15" borderId="52" xfId="0" applyFont="1" applyFill="1" applyBorder="1" applyAlignment="1" applyProtection="1">
      <alignment horizontal="center" vertical="center"/>
    </xf>
    <xf numFmtId="0" fontId="25" fillId="15" borderId="54" xfId="0" applyFont="1" applyFill="1" applyBorder="1" applyAlignment="1" applyProtection="1">
      <alignment horizontal="center" vertical="center"/>
    </xf>
    <xf numFmtId="0" fontId="28" fillId="15" borderId="50" xfId="0" applyFont="1" applyFill="1" applyBorder="1" applyAlignment="1" applyProtection="1">
      <alignment horizontal="center" vertical="center" wrapText="1"/>
    </xf>
    <xf numFmtId="0" fontId="25" fillId="15" borderId="50" xfId="0" applyFont="1" applyFill="1" applyBorder="1" applyAlignment="1" applyProtection="1">
      <alignment horizontal="center" vertical="center"/>
    </xf>
    <xf numFmtId="0" fontId="25" fillId="15" borderId="49"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B8CCE4"/>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186906</xdr:colOff>
      <xdr:row>1</xdr:row>
      <xdr:rowOff>93453</xdr:rowOff>
    </xdr:from>
    <xdr:to>
      <xdr:col>9</xdr:col>
      <xdr:colOff>1301151</xdr:colOff>
      <xdr:row>3</xdr:row>
      <xdr:rowOff>279482</xdr:rowOff>
    </xdr:to>
    <xdr:pic>
      <xdr:nvPicPr>
        <xdr:cNvPr id="3" name="Picture 2">
          <a:extLst>
            <a:ext uri="{FF2B5EF4-FFF2-40B4-BE49-F238E27FC236}">
              <a16:creationId xmlns:a16="http://schemas.microsoft.com/office/drawing/2014/main" id="{ADE3BBA4-0822-AD1F-7C0E-E8205F228E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17566" y="726057"/>
          <a:ext cx="3759679" cy="14512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25"/>
  <sheetViews>
    <sheetView tabSelected="1" workbookViewId="0"/>
  </sheetViews>
  <sheetFormatPr defaultRowHeight="13.2"/>
  <cols>
    <col min="1" max="1" width="97.44140625" customWidth="1"/>
  </cols>
  <sheetData>
    <row r="1" spans="1:1" ht="36.75" customHeight="1">
      <c r="A1" s="8" t="s">
        <v>107</v>
      </c>
    </row>
    <row r="2" spans="1:1" ht="39.6">
      <c r="A2" s="7" t="s">
        <v>106</v>
      </c>
    </row>
    <row r="3" spans="1:1">
      <c r="A3" s="7"/>
    </row>
    <row r="4" spans="1:1" ht="30" customHeight="1">
      <c r="A4" s="7" t="s">
        <v>108</v>
      </c>
    </row>
    <row r="5" spans="1:1" ht="71.25" customHeight="1">
      <c r="A5" s="7" t="s">
        <v>112</v>
      </c>
    </row>
    <row r="6" spans="1:1" ht="26.4">
      <c r="A6" s="7" t="s">
        <v>113</v>
      </c>
    </row>
    <row r="7" spans="1:1" ht="26.4">
      <c r="A7" s="7" t="s">
        <v>114</v>
      </c>
    </row>
    <row r="8" spans="1:1" ht="26.4">
      <c r="A8" s="7" t="s">
        <v>115</v>
      </c>
    </row>
    <row r="9" spans="1:1" ht="66">
      <c r="A9" s="7" t="s">
        <v>116</v>
      </c>
    </row>
    <row r="10" spans="1:1" ht="52.8">
      <c r="A10" s="7" t="s">
        <v>109</v>
      </c>
    </row>
    <row r="11" spans="1:1" ht="35.25" customHeight="1">
      <c r="A11" s="7" t="s">
        <v>110</v>
      </c>
    </row>
    <row r="12" spans="1:1" ht="48.75" customHeight="1">
      <c r="A12" s="7" t="s">
        <v>117</v>
      </c>
    </row>
    <row r="13" spans="1:1" ht="45.75" customHeight="1">
      <c r="A13" s="7" t="s">
        <v>111</v>
      </c>
    </row>
    <row r="14" spans="1:1" ht="62.25" customHeight="1">
      <c r="A14" s="7" t="s">
        <v>131</v>
      </c>
    </row>
    <row r="15" spans="1:1" ht="56.25" customHeight="1">
      <c r="A15" s="7" t="s">
        <v>118</v>
      </c>
    </row>
    <row r="16" spans="1:1" ht="42" customHeight="1">
      <c r="A16" s="7" t="s">
        <v>119</v>
      </c>
    </row>
    <row r="17" spans="1:1" ht="33.75" customHeight="1">
      <c r="A17" s="7" t="s">
        <v>120</v>
      </c>
    </row>
    <row r="18" spans="1:1" ht="43.5" customHeight="1">
      <c r="A18" s="7" t="s">
        <v>121</v>
      </c>
    </row>
    <row r="19" spans="1:1" ht="26.4">
      <c r="A19" s="7" t="s">
        <v>122</v>
      </c>
    </row>
    <row r="20" spans="1:1" ht="13.8" thickBot="1"/>
    <row r="21" spans="1:1" ht="69" customHeight="1" thickTop="1">
      <c r="A21" s="9" t="s">
        <v>124</v>
      </c>
    </row>
    <row r="22" spans="1:1" ht="33" customHeight="1">
      <c r="A22" s="10" t="s">
        <v>125</v>
      </c>
    </row>
    <row r="23" spans="1:1" ht="40.200000000000003" thickBot="1">
      <c r="A23" s="11" t="s">
        <v>123</v>
      </c>
    </row>
    <row r="24" spans="1:1" ht="13.8" thickTop="1"/>
    <row r="25" spans="1:1">
      <c r="A25" s="25" t="s">
        <v>229</v>
      </c>
    </row>
  </sheetData>
  <sheetProtection algorithmName="SHA-512" hashValue="HzJJ42Q8y2PpkgliirLCMgGIrGythgUQfLNB/HJGO01RBgNKkpwBdfH7ZGCHS12MYQ0u3dJRwneXIA5j/XVZYw==" saltValue="KN76MDni2XGtdaqpT5QJ0g==" spinCount="100000" sheet="1" objects="1" scenarios="1"/>
  <pageMargins left="0.7" right="0.7" top="0.75" bottom="0.75" header="0.3" footer="0.3"/>
  <pageSetup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N31"/>
  <sheetViews>
    <sheetView workbookViewId="0">
      <selection activeCell="H16" sqref="H16"/>
    </sheetView>
  </sheetViews>
  <sheetFormatPr defaultRowHeight="13.2"/>
  <sheetData>
    <row r="1" spans="1:14" ht="22.8">
      <c r="B1" s="53" t="s">
        <v>175</v>
      </c>
      <c r="C1" s="53"/>
      <c r="D1" s="53"/>
      <c r="E1" s="53"/>
      <c r="F1" s="53"/>
      <c r="G1" s="53"/>
      <c r="H1" s="53"/>
      <c r="I1" s="54"/>
      <c r="J1" s="54"/>
      <c r="K1" s="54"/>
      <c r="L1" s="54"/>
      <c r="M1" s="54"/>
      <c r="N1" s="54"/>
    </row>
    <row r="3" spans="1:14" ht="17.399999999999999">
      <c r="A3" s="55" t="s">
        <v>176</v>
      </c>
      <c r="B3" s="55"/>
      <c r="C3" s="55"/>
      <c r="D3" s="55"/>
      <c r="E3" s="56"/>
      <c r="F3" s="56"/>
      <c r="G3" s="56"/>
      <c r="H3" s="56"/>
      <c r="I3" s="56"/>
      <c r="J3" s="56"/>
      <c r="K3" s="56"/>
    </row>
    <row r="4" spans="1:14" ht="13.8">
      <c r="A4" s="76" t="s">
        <v>1</v>
      </c>
      <c r="B4" s="76"/>
    </row>
    <row r="5" spans="1:14" ht="13.8">
      <c r="A5" s="76" t="s">
        <v>3</v>
      </c>
      <c r="B5" s="76"/>
    </row>
    <row r="6" spans="1:14" ht="13.8">
      <c r="A6" s="70"/>
      <c r="B6" s="70"/>
    </row>
    <row r="7" spans="1:14">
      <c r="A7" s="77" t="s">
        <v>0</v>
      </c>
      <c r="B7" s="77"/>
    </row>
    <row r="8" spans="1:14">
      <c r="A8" s="77" t="s">
        <v>2</v>
      </c>
      <c r="B8" s="77"/>
    </row>
    <row r="9" spans="1:14">
      <c r="A9" s="77"/>
      <c r="B9" s="77"/>
    </row>
    <row r="10" spans="1:14">
      <c r="A10" s="77" t="s">
        <v>5</v>
      </c>
      <c r="B10" s="77"/>
    </row>
    <row r="11" spans="1:14">
      <c r="A11" s="77" t="s">
        <v>72</v>
      </c>
      <c r="B11" s="77"/>
    </row>
    <row r="12" spans="1:14">
      <c r="A12" s="77" t="s">
        <v>141</v>
      </c>
      <c r="B12" s="77"/>
    </row>
    <row r="13" spans="1:14">
      <c r="A13" s="77" t="s">
        <v>93</v>
      </c>
      <c r="B13" s="77"/>
    </row>
    <row r="15" spans="1:14" ht="13.8">
      <c r="A15" s="78" t="s">
        <v>177</v>
      </c>
      <c r="B15" s="78"/>
      <c r="C15" t="s">
        <v>178</v>
      </c>
    </row>
    <row r="16" spans="1:14">
      <c r="C16" s="57"/>
      <c r="D16" s="58"/>
      <c r="E16" s="59" t="s">
        <v>179</v>
      </c>
      <c r="F16" s="60" t="s">
        <v>180</v>
      </c>
      <c r="G16" s="60"/>
      <c r="H16" s="60"/>
      <c r="I16" s="61"/>
    </row>
    <row r="17" spans="1:14" ht="13.8">
      <c r="A17" s="78" t="s">
        <v>181</v>
      </c>
      <c r="B17" s="78"/>
      <c r="C17" s="72" t="s">
        <v>182</v>
      </c>
      <c r="D17" s="72"/>
      <c r="E17" s="72"/>
      <c r="F17" s="72"/>
      <c r="G17" s="72"/>
      <c r="H17" s="72"/>
      <c r="I17" s="72"/>
      <c r="J17" s="72"/>
      <c r="K17" s="72"/>
      <c r="L17" s="72"/>
      <c r="M17" s="72"/>
    </row>
    <row r="18" spans="1:14">
      <c r="C18" s="72"/>
      <c r="D18" s="72"/>
      <c r="E18" s="72"/>
      <c r="F18" s="72"/>
      <c r="G18" s="72"/>
      <c r="H18" s="72"/>
      <c r="I18" s="72"/>
      <c r="J18" s="72"/>
      <c r="K18" s="72"/>
      <c r="L18" s="72"/>
      <c r="M18" s="72"/>
    </row>
    <row r="19" spans="1:14">
      <c r="C19" s="69"/>
      <c r="D19" s="69"/>
      <c r="E19" s="69"/>
      <c r="F19" s="69"/>
      <c r="G19" s="69"/>
      <c r="H19" s="69"/>
      <c r="I19" s="69"/>
      <c r="J19" s="69"/>
      <c r="K19" s="69"/>
      <c r="L19" s="69"/>
      <c r="M19" s="69"/>
    </row>
    <row r="20" spans="1:14" ht="15.6">
      <c r="B20" s="71" t="s">
        <v>183</v>
      </c>
      <c r="C20" s="71"/>
      <c r="D20" s="71"/>
      <c r="E20" s="71"/>
      <c r="F20" s="71"/>
      <c r="G20" s="71"/>
      <c r="H20" s="71"/>
      <c r="I20" s="69"/>
      <c r="J20" s="69"/>
      <c r="K20" s="69"/>
      <c r="L20" s="69"/>
      <c r="M20" s="69"/>
    </row>
    <row r="21" spans="1:14">
      <c r="C21" s="72" t="s">
        <v>188</v>
      </c>
      <c r="D21" s="72"/>
      <c r="E21" s="72"/>
      <c r="F21" s="72"/>
      <c r="G21" s="72"/>
      <c r="H21" s="72"/>
      <c r="I21" s="72"/>
      <c r="J21" s="72"/>
      <c r="K21" s="72"/>
      <c r="L21" s="72"/>
      <c r="M21" s="72"/>
    </row>
    <row r="22" spans="1:14">
      <c r="C22" s="72"/>
      <c r="D22" s="72"/>
      <c r="E22" s="72"/>
      <c r="F22" s="72"/>
      <c r="G22" s="72"/>
      <c r="H22" s="72"/>
      <c r="I22" s="72"/>
      <c r="J22" s="72"/>
      <c r="K22" s="72"/>
      <c r="L22" s="72"/>
      <c r="M22" s="72"/>
    </row>
    <row r="23" spans="1:14">
      <c r="C23" s="72"/>
      <c r="D23" s="72"/>
      <c r="E23" s="72"/>
      <c r="F23" s="72"/>
      <c r="G23" s="72"/>
      <c r="H23" s="72"/>
      <c r="I23" s="72"/>
      <c r="J23" s="72"/>
      <c r="K23" s="72"/>
      <c r="L23" s="72"/>
      <c r="M23" s="72"/>
    </row>
    <row r="25" spans="1:14">
      <c r="B25" s="73" t="s">
        <v>184</v>
      </c>
      <c r="C25" s="73"/>
      <c r="D25" s="73"/>
      <c r="E25" s="73"/>
      <c r="F25" s="73"/>
      <c r="G25" s="73"/>
      <c r="H25" s="73"/>
      <c r="I25" s="73"/>
      <c r="J25" s="73"/>
      <c r="K25" s="73"/>
      <c r="L25" s="73"/>
      <c r="M25" s="73"/>
    </row>
    <row r="26" spans="1:14">
      <c r="B26" s="73"/>
      <c r="C26" s="73"/>
      <c r="D26" s="73"/>
      <c r="E26" s="73"/>
      <c r="F26" s="73"/>
      <c r="G26" s="73"/>
      <c r="H26" s="73"/>
      <c r="I26" s="73"/>
      <c r="J26" s="73"/>
      <c r="K26" s="73"/>
      <c r="L26" s="73"/>
      <c r="M26" s="73"/>
    </row>
    <row r="28" spans="1:14">
      <c r="B28" s="74" t="s">
        <v>193</v>
      </c>
      <c r="C28" s="74"/>
      <c r="D28" s="74"/>
      <c r="E28" s="74"/>
      <c r="F28" s="74"/>
      <c r="G28" s="74"/>
      <c r="H28" s="74"/>
      <c r="I28" s="74"/>
      <c r="J28" s="74"/>
      <c r="K28" s="74"/>
      <c r="L28" s="74"/>
      <c r="M28" s="74"/>
      <c r="N28" s="74"/>
    </row>
    <row r="29" spans="1:14">
      <c r="B29" s="74"/>
      <c r="C29" s="74"/>
      <c r="D29" s="74"/>
      <c r="E29" s="74"/>
      <c r="F29" s="74"/>
      <c r="G29" s="74"/>
      <c r="H29" s="74"/>
      <c r="I29" s="74"/>
      <c r="J29" s="74"/>
      <c r="K29" s="74"/>
      <c r="L29" s="74"/>
      <c r="M29" s="74"/>
      <c r="N29" s="74"/>
    </row>
    <row r="31" spans="1:14">
      <c r="B31" s="75" t="s">
        <v>185</v>
      </c>
      <c r="C31" s="75"/>
      <c r="D31" s="75"/>
      <c r="E31" s="75"/>
      <c r="F31" s="75"/>
      <c r="G31" s="75"/>
      <c r="H31" s="75"/>
      <c r="I31" s="75"/>
      <c r="J31" s="75"/>
      <c r="K31" s="75"/>
      <c r="L31" s="75"/>
      <c r="M31" s="75"/>
      <c r="N31" s="75"/>
    </row>
  </sheetData>
  <sheetProtection algorithmName="SHA-512" hashValue="6QN4Twd4+GmR070UNWeYeFl9h0mGPZofad8qzUZ+Bf3yQgjGJCCd1jqF6TMvM4wDSWbP5jgjLWbiKbu3QkeIvQ==" saltValue="B4w4yKzD6Y7RJMpIffToPw==" spinCount="100000" sheet="1" objects="1" scenarios="1"/>
  <mergeCells count="17">
    <mergeCell ref="C17:M18"/>
    <mergeCell ref="A4:B4"/>
    <mergeCell ref="A5:B5"/>
    <mergeCell ref="A7:B7"/>
    <mergeCell ref="A8:B8"/>
    <mergeCell ref="A9:B9"/>
    <mergeCell ref="A10:B10"/>
    <mergeCell ref="A11:B11"/>
    <mergeCell ref="A12:B12"/>
    <mergeCell ref="A13:B13"/>
    <mergeCell ref="A15:B15"/>
    <mergeCell ref="A17:B17"/>
    <mergeCell ref="B20:H20"/>
    <mergeCell ref="C21:M23"/>
    <mergeCell ref="B25:M26"/>
    <mergeCell ref="B28:N29"/>
    <mergeCell ref="B31:N31"/>
  </mergeCells>
  <pageMargins left="0.7" right="0.7" top="0.75" bottom="0.75" header="0.3" footer="0.3"/>
  <pageSetup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95"/>
  <sheetViews>
    <sheetView showGridLines="0" zoomScaleNormal="100" zoomScaleSheetLayoutView="100" workbookViewId="0">
      <selection activeCell="D18" sqref="D18:F19"/>
    </sheetView>
  </sheetViews>
  <sheetFormatPr defaultColWidth="9.109375" defaultRowHeight="10.199999999999999"/>
  <cols>
    <col min="1" max="1" width="7.109375" style="3" customWidth="1"/>
    <col min="2" max="2" width="8.109375" style="3" customWidth="1"/>
    <col min="3" max="3" width="17.33203125" style="3" bestFit="1" customWidth="1"/>
    <col min="4" max="4" width="26.44140625" style="2" customWidth="1"/>
    <col min="5" max="5" width="1.44140625" style="2" customWidth="1"/>
    <col min="6" max="6" width="17.44140625" style="2" customWidth="1"/>
    <col min="7" max="7" width="4.88671875" style="2" customWidth="1"/>
    <col min="8" max="8" width="9.109375" style="3" customWidth="1"/>
    <col min="9" max="9" width="18.88671875" style="2" customWidth="1"/>
    <col min="10" max="10" width="5.44140625" style="2" customWidth="1"/>
    <col min="11" max="11" width="30.44140625" style="2" customWidth="1"/>
    <col min="12" max="12" width="4.5546875" style="2" customWidth="1"/>
    <col min="13" max="13" width="5.44140625" style="2" customWidth="1"/>
    <col min="14" max="14" width="11.44140625" style="2" customWidth="1"/>
    <col min="15" max="15" width="4.109375" style="2" customWidth="1"/>
    <col min="16" max="16384" width="9.109375" style="2"/>
  </cols>
  <sheetData>
    <row r="1" spans="1:17" ht="15.6">
      <c r="A1" s="108" t="s">
        <v>142</v>
      </c>
      <c r="B1" s="109"/>
      <c r="C1" s="109"/>
      <c r="D1" s="109"/>
      <c r="E1" s="109"/>
      <c r="F1" s="109"/>
      <c r="G1" s="109"/>
      <c r="H1" s="109"/>
      <c r="I1" s="110"/>
    </row>
    <row r="2" spans="1:17" ht="13.5" customHeight="1">
      <c r="A2" s="111" t="s">
        <v>74</v>
      </c>
      <c r="B2" s="112"/>
      <c r="C2" s="112"/>
      <c r="D2" s="112"/>
      <c r="E2" s="112"/>
      <c r="F2" s="112"/>
      <c r="G2" s="112"/>
      <c r="H2" s="112"/>
      <c r="I2" s="113"/>
    </row>
    <row r="3" spans="1:17" ht="13.5" customHeight="1">
      <c r="A3" s="114" t="s">
        <v>137</v>
      </c>
      <c r="B3" s="115"/>
      <c r="C3" s="115"/>
      <c r="D3" s="115"/>
      <c r="E3" s="115"/>
      <c r="F3" s="115"/>
      <c r="G3" s="115"/>
      <c r="H3" s="115"/>
      <c r="I3" s="116"/>
    </row>
    <row r="4" spans="1:17" s="4" customFormat="1" ht="12.75" customHeight="1">
      <c r="A4" s="114" t="s">
        <v>135</v>
      </c>
      <c r="B4" s="115"/>
      <c r="C4" s="115"/>
      <c r="D4" s="115"/>
      <c r="E4" s="115"/>
      <c r="F4" s="115"/>
      <c r="G4" s="115"/>
      <c r="H4" s="115"/>
      <c r="I4" s="116"/>
    </row>
    <row r="5" spans="1:17" ht="14.4" customHeight="1">
      <c r="A5" s="114" t="s">
        <v>136</v>
      </c>
      <c r="B5" s="115"/>
      <c r="C5" s="115"/>
      <c r="D5" s="115"/>
      <c r="E5" s="115"/>
      <c r="F5" s="115"/>
      <c r="G5" s="115"/>
      <c r="H5" s="115"/>
      <c r="I5" s="116"/>
      <c r="J5" s="137"/>
      <c r="K5" s="137"/>
      <c r="L5" s="137"/>
      <c r="M5" s="137"/>
      <c r="N5" s="137"/>
      <c r="O5" s="137"/>
      <c r="P5" s="137"/>
      <c r="Q5" s="137"/>
    </row>
    <row r="6" spans="1:17" ht="12.75" customHeight="1">
      <c r="A6" s="114" t="s">
        <v>138</v>
      </c>
      <c r="B6" s="115"/>
      <c r="C6" s="115"/>
      <c r="D6" s="115"/>
      <c r="E6" s="115"/>
      <c r="F6" s="115"/>
      <c r="G6" s="115"/>
      <c r="H6" s="115"/>
      <c r="I6" s="116"/>
    </row>
    <row r="7" spans="1:17" ht="14.4" customHeight="1">
      <c r="A7" s="138" t="s">
        <v>75</v>
      </c>
      <c r="B7" s="139"/>
      <c r="C7" s="139"/>
      <c r="D7" s="139"/>
      <c r="E7" s="139"/>
      <c r="F7" s="139"/>
      <c r="G7" s="139"/>
      <c r="H7" s="140"/>
      <c r="I7" s="141"/>
    </row>
    <row r="8" spans="1:17" ht="12" customHeight="1">
      <c r="A8" s="117" t="s">
        <v>0</v>
      </c>
      <c r="B8" s="77"/>
      <c r="C8" s="145"/>
      <c r="D8" s="145"/>
      <c r="E8" s="49"/>
      <c r="F8" s="76" t="s">
        <v>1</v>
      </c>
      <c r="G8" s="76"/>
      <c r="H8" s="146"/>
      <c r="I8" s="147"/>
    </row>
    <row r="9" spans="1:17" ht="12.75" customHeight="1">
      <c r="A9" s="117" t="s">
        <v>2</v>
      </c>
      <c r="B9" s="77"/>
      <c r="C9" s="145"/>
      <c r="D9" s="145"/>
      <c r="E9" s="49"/>
      <c r="F9" s="76" t="s">
        <v>3</v>
      </c>
      <c r="G9" s="76"/>
      <c r="H9" s="148"/>
      <c r="I9" s="148"/>
    </row>
    <row r="10" spans="1:17" ht="11.25" customHeight="1" thickBot="1">
      <c r="A10" s="117"/>
      <c r="B10" s="77"/>
      <c r="C10" s="145"/>
      <c r="D10" s="145"/>
      <c r="E10" s="49"/>
      <c r="F10" s="118" t="s">
        <v>152</v>
      </c>
      <c r="G10" s="118"/>
      <c r="H10" s="118"/>
      <c r="I10" s="119"/>
    </row>
    <row r="11" spans="1:17" ht="13.2">
      <c r="A11" s="117"/>
      <c r="B11" s="77"/>
      <c r="C11" s="145"/>
      <c r="D11" s="145"/>
      <c r="E11" s="49"/>
      <c r="F11" s="30"/>
      <c r="G11" s="31"/>
      <c r="H11" s="29" t="s">
        <v>4</v>
      </c>
      <c r="I11" s="32"/>
    </row>
    <row r="12" spans="1:17" ht="12.75" customHeight="1">
      <c r="A12" s="117" t="s">
        <v>5</v>
      </c>
      <c r="B12" s="77"/>
      <c r="C12" s="145"/>
      <c r="D12" s="145"/>
      <c r="E12" s="49"/>
      <c r="F12" s="38" t="s">
        <v>6</v>
      </c>
      <c r="G12" s="120"/>
      <c r="H12" s="120"/>
      <c r="I12" s="121"/>
    </row>
    <row r="13" spans="1:17" ht="12.75" customHeight="1">
      <c r="A13" s="117" t="s">
        <v>72</v>
      </c>
      <c r="B13" s="77"/>
      <c r="C13" s="145"/>
      <c r="D13" s="145"/>
      <c r="E13" s="49"/>
      <c r="F13" s="38" t="s">
        <v>53</v>
      </c>
      <c r="G13" s="122"/>
      <c r="H13" s="122"/>
      <c r="I13" s="123"/>
    </row>
    <row r="14" spans="1:17" ht="12.75" customHeight="1">
      <c r="A14" s="117" t="s">
        <v>141</v>
      </c>
      <c r="B14" s="77"/>
      <c r="C14" s="145"/>
      <c r="D14" s="145"/>
      <c r="E14" s="49"/>
      <c r="F14" s="38" t="s">
        <v>189</v>
      </c>
      <c r="G14" s="122"/>
      <c r="H14" s="122"/>
      <c r="I14" s="123"/>
    </row>
    <row r="15" spans="1:17" ht="12.75" customHeight="1" thickBot="1">
      <c r="A15" s="117" t="s">
        <v>93</v>
      </c>
      <c r="B15" s="77"/>
      <c r="C15" s="145"/>
      <c r="D15" s="145"/>
      <c r="E15" s="49"/>
      <c r="F15" s="33"/>
      <c r="G15" s="34"/>
      <c r="H15" s="34"/>
      <c r="I15" s="35"/>
    </row>
    <row r="16" spans="1:17" ht="12.75" customHeight="1">
      <c r="A16" s="99"/>
      <c r="B16" s="100"/>
      <c r="C16" s="100"/>
      <c r="D16" s="100"/>
      <c r="E16" s="100"/>
      <c r="F16" s="100"/>
      <c r="G16" s="100"/>
      <c r="H16" s="100"/>
      <c r="I16" s="101"/>
    </row>
    <row r="17" spans="1:11" ht="13.8" thickBot="1">
      <c r="A17" s="142" t="s">
        <v>78</v>
      </c>
      <c r="B17" s="143"/>
      <c r="C17" s="143"/>
      <c r="D17" s="143"/>
      <c r="E17" s="143"/>
      <c r="F17" s="143"/>
      <c r="G17" s="143"/>
      <c r="H17" s="143"/>
      <c r="I17" s="144"/>
      <c r="J17" s="1"/>
      <c r="K17" s="1"/>
    </row>
    <row r="18" spans="1:11">
      <c r="A18" s="124" t="s">
        <v>140</v>
      </c>
      <c r="B18" s="126" t="s">
        <v>139</v>
      </c>
      <c r="C18" s="128" t="s">
        <v>134</v>
      </c>
      <c r="D18" s="128" t="s">
        <v>172</v>
      </c>
      <c r="E18" s="128"/>
      <c r="F18" s="128"/>
      <c r="G18" s="129" t="s">
        <v>146</v>
      </c>
      <c r="H18" s="130"/>
      <c r="I18" s="131"/>
    </row>
    <row r="19" spans="1:11" ht="19.350000000000001" customHeight="1">
      <c r="A19" s="125"/>
      <c r="B19" s="127"/>
      <c r="C19" s="128"/>
      <c r="D19" s="128"/>
      <c r="E19" s="128"/>
      <c r="F19" s="128"/>
      <c r="G19" s="132"/>
      <c r="H19" s="133"/>
      <c r="I19" s="134"/>
    </row>
    <row r="20" spans="1:11" ht="15" customHeight="1">
      <c r="A20" s="45"/>
      <c r="B20" s="50" t="str">
        <f>IFERROR(VLOOKUP(C20,'REFERENCE - STD PACK INFO'!$B$9:$E$98,3,FALSE)*A20,"")</f>
        <v/>
      </c>
      <c r="C20" s="46"/>
      <c r="D20" s="79" t="str">
        <f>IFERROR(VLOOKUP(C20,'REFERENCE - STD PACK INFO'!$B$8:$E$98,2,FALSE),"")</f>
        <v/>
      </c>
      <c r="E20" s="80"/>
      <c r="F20" s="81"/>
      <c r="G20" s="105" t="str">
        <f>IFERROR(VLOOKUP(C20,'REFERENCE - STD PACK INFO'!$B$8:$E$98,4,FALSE),"")</f>
        <v/>
      </c>
      <c r="H20" s="106"/>
      <c r="I20" s="107"/>
    </row>
    <row r="21" spans="1:11" ht="15" customHeight="1">
      <c r="A21" s="45"/>
      <c r="B21" s="50" t="str">
        <f>IFERROR(VLOOKUP(C21,'REFERENCE - STD PACK INFO'!$B$9:$E$98,3,FALSE)*A21,"")</f>
        <v/>
      </c>
      <c r="C21" s="46"/>
      <c r="D21" s="79" t="str">
        <f>IFERROR(VLOOKUP(C21,'REFERENCE - STD PACK INFO'!$B$8:$E$98,2,FALSE),"")</f>
        <v/>
      </c>
      <c r="E21" s="80"/>
      <c r="F21" s="81"/>
      <c r="G21" s="105" t="str">
        <f>IFERROR(VLOOKUP(C21,'REFERENCE - STD PACK INFO'!$B$8:$E$98,4,FALSE),"")</f>
        <v/>
      </c>
      <c r="H21" s="106"/>
      <c r="I21" s="107"/>
    </row>
    <row r="22" spans="1:11" ht="15" customHeight="1">
      <c r="A22" s="45"/>
      <c r="B22" s="50" t="str">
        <f>IFERROR(VLOOKUP(C22,'REFERENCE - STD PACK INFO'!$B$9:$E$98,3,FALSE)*A22,"")</f>
        <v/>
      </c>
      <c r="C22" s="46"/>
      <c r="D22" s="79" t="str">
        <f>IFERROR(VLOOKUP(C22,'REFERENCE - STD PACK INFO'!$B$8:$E$98,2,FALSE),"")</f>
        <v/>
      </c>
      <c r="E22" s="80"/>
      <c r="F22" s="81"/>
      <c r="G22" s="105" t="str">
        <f>IFERROR(VLOOKUP(C22,'REFERENCE - STD PACK INFO'!$B$8:$E$98,4,FALSE),"")</f>
        <v/>
      </c>
      <c r="H22" s="106"/>
      <c r="I22" s="107"/>
    </row>
    <row r="23" spans="1:11" ht="15" customHeight="1">
      <c r="A23" s="45"/>
      <c r="B23" s="50" t="str">
        <f>IFERROR(VLOOKUP(C23,'REFERENCE - STD PACK INFO'!$B$9:$E$98,3,FALSE)*A23,"")</f>
        <v/>
      </c>
      <c r="C23" s="46"/>
      <c r="D23" s="79" t="str">
        <f>IFERROR(VLOOKUP(C23,'REFERENCE - STD PACK INFO'!$B$8:$E$98,2,FALSE),"")</f>
        <v/>
      </c>
      <c r="E23" s="80"/>
      <c r="F23" s="81"/>
      <c r="G23" s="105" t="str">
        <f>IFERROR(VLOOKUP(C23,'REFERENCE - STD PACK INFO'!$B$8:$E$98,4,FALSE),"")</f>
        <v/>
      </c>
      <c r="H23" s="106"/>
      <c r="I23" s="107"/>
    </row>
    <row r="24" spans="1:11" ht="15" customHeight="1">
      <c r="A24" s="45"/>
      <c r="B24" s="50" t="str">
        <f>IFERROR(VLOOKUP(C24,'REFERENCE - STD PACK INFO'!$B$9:$E$98,3,FALSE)*A24,"")</f>
        <v/>
      </c>
      <c r="C24" s="46"/>
      <c r="D24" s="79" t="str">
        <f>IFERROR(VLOOKUP(C24,'REFERENCE - STD PACK INFO'!$B$8:$E$98,2,FALSE),"")</f>
        <v/>
      </c>
      <c r="E24" s="80"/>
      <c r="F24" s="81"/>
      <c r="G24" s="105" t="str">
        <f>IFERROR(VLOOKUP(C24,'REFERENCE - STD PACK INFO'!$B$8:$E$98,4,FALSE),"")</f>
        <v/>
      </c>
      <c r="H24" s="106"/>
      <c r="I24" s="107"/>
    </row>
    <row r="25" spans="1:11" ht="15" customHeight="1">
      <c r="A25" s="45"/>
      <c r="B25" s="50" t="str">
        <f>IFERROR(VLOOKUP(C25,'REFERENCE - STD PACK INFO'!$B$9:$E$98,3,FALSE)*A25,"")</f>
        <v/>
      </c>
      <c r="C25" s="46"/>
      <c r="D25" s="79" t="str">
        <f>IFERROR(VLOOKUP(C25,'REFERENCE - STD PACK INFO'!$B$8:$E$98,2,FALSE),"")</f>
        <v/>
      </c>
      <c r="E25" s="80"/>
      <c r="F25" s="81"/>
      <c r="G25" s="105" t="str">
        <f>IFERROR(VLOOKUP(C25,'REFERENCE - STD PACK INFO'!$B$8:$E$98,4,FALSE),"")</f>
        <v/>
      </c>
      <c r="H25" s="106"/>
      <c r="I25" s="107"/>
    </row>
    <row r="26" spans="1:11" ht="15" customHeight="1">
      <c r="A26" s="45"/>
      <c r="B26" s="50" t="str">
        <f>IFERROR(VLOOKUP(C26,'REFERENCE - STD PACK INFO'!$B$9:$E$98,3,FALSE)*A26,"")</f>
        <v/>
      </c>
      <c r="C26" s="46"/>
      <c r="D26" s="79" t="str">
        <f>IFERROR(VLOOKUP(C26,'REFERENCE - STD PACK INFO'!$B$8:$E$98,2,FALSE),"")</f>
        <v/>
      </c>
      <c r="E26" s="80"/>
      <c r="F26" s="81"/>
      <c r="G26" s="105" t="str">
        <f>IFERROR(VLOOKUP(C26,'REFERENCE - STD PACK INFO'!$B$8:$E$98,4,FALSE),"")</f>
        <v/>
      </c>
      <c r="H26" s="106"/>
      <c r="I26" s="107"/>
    </row>
    <row r="27" spans="1:11" ht="15" customHeight="1">
      <c r="A27" s="45"/>
      <c r="B27" s="50" t="str">
        <f>IFERROR(VLOOKUP(C27,'REFERENCE - STD PACK INFO'!$B$9:$E$98,3,FALSE)*A27,"")</f>
        <v/>
      </c>
      <c r="C27" s="46"/>
      <c r="D27" s="79" t="str">
        <f>IFERROR(VLOOKUP(C27,'REFERENCE - STD PACK INFO'!$B$8:$E$98,2,FALSE),"")</f>
        <v/>
      </c>
      <c r="E27" s="80"/>
      <c r="F27" s="81"/>
      <c r="G27" s="105" t="str">
        <f>IFERROR(VLOOKUP(C27,'REFERENCE - STD PACK INFO'!$B$8:$E$98,4,FALSE),"")</f>
        <v/>
      </c>
      <c r="H27" s="106"/>
      <c r="I27" s="107"/>
    </row>
    <row r="28" spans="1:11" ht="15" customHeight="1">
      <c r="A28" s="45"/>
      <c r="B28" s="50" t="str">
        <f>IFERROR(VLOOKUP(C28,'REFERENCE - STD PACK INFO'!$B$9:$E$98,3,FALSE)*A28,"")</f>
        <v/>
      </c>
      <c r="C28" s="46"/>
      <c r="D28" s="79" t="str">
        <f>IFERROR(VLOOKUP(C28,'REFERENCE - STD PACK INFO'!$B$8:$E$98,2,FALSE),"")</f>
        <v/>
      </c>
      <c r="E28" s="80"/>
      <c r="F28" s="81"/>
      <c r="G28" s="105" t="str">
        <f>IFERROR(VLOOKUP(C28,'REFERENCE - STD PACK INFO'!$B$8:$E$98,4,FALSE),"")</f>
        <v/>
      </c>
      <c r="H28" s="106"/>
      <c r="I28" s="107"/>
    </row>
    <row r="29" spans="1:11" ht="15" customHeight="1">
      <c r="A29" s="47"/>
      <c r="B29" s="50" t="str">
        <f>IFERROR(VLOOKUP(C29,'REFERENCE - STD PACK INFO'!$B$9:$E$98,3,FALSE)*A29,"")</f>
        <v/>
      </c>
      <c r="C29" s="48"/>
      <c r="D29" s="79" t="str">
        <f>IFERROR(VLOOKUP(C29,'REFERENCE - STD PACK INFO'!$B$8:$E$98,2,FALSE),"")</f>
        <v/>
      </c>
      <c r="E29" s="80"/>
      <c r="F29" s="81"/>
      <c r="G29" s="105" t="str">
        <f>IFERROR(VLOOKUP(C29,'REFERENCE - STD PACK INFO'!$B$8:$E$98,4,FALSE),"")</f>
        <v/>
      </c>
      <c r="H29" s="106"/>
      <c r="I29" s="107"/>
    </row>
    <row r="30" spans="1:11" ht="15" customHeight="1">
      <c r="A30" s="45"/>
      <c r="B30" s="50" t="str">
        <f>IFERROR(VLOOKUP(C30,'REFERENCE - STD PACK INFO'!$B$9:$E$98,3,FALSE)*A30,"")</f>
        <v/>
      </c>
      <c r="C30" s="46"/>
      <c r="D30" s="79" t="str">
        <f>IFERROR(VLOOKUP(C30,'REFERENCE - STD PACK INFO'!$B$8:$E$98,2,FALSE),"")</f>
        <v/>
      </c>
      <c r="E30" s="80"/>
      <c r="F30" s="81"/>
      <c r="G30" s="105" t="str">
        <f>IFERROR(VLOOKUP(C30,'REFERENCE - STD PACK INFO'!$B$8:$E$98,4,FALSE),"")</f>
        <v/>
      </c>
      <c r="H30" s="106"/>
      <c r="I30" s="107"/>
    </row>
    <row r="31" spans="1:11" ht="15" customHeight="1">
      <c r="A31" s="45"/>
      <c r="B31" s="50" t="str">
        <f>IFERROR(VLOOKUP(C31,'REFERENCE - STD PACK INFO'!$B$9:$E$98,3,FALSE)*A31,"")</f>
        <v/>
      </c>
      <c r="C31" s="46"/>
      <c r="D31" s="79" t="str">
        <f>IFERROR(VLOOKUP(C31,'REFERENCE - STD PACK INFO'!$B$8:$E$98,2,FALSE),"")</f>
        <v/>
      </c>
      <c r="E31" s="80"/>
      <c r="F31" s="81"/>
      <c r="G31" s="105" t="str">
        <f>IFERROR(VLOOKUP(C31,'REFERENCE - STD PACK INFO'!$B$8:$E$98,4,FALSE),"")</f>
        <v/>
      </c>
      <c r="H31" s="106"/>
      <c r="I31" s="107"/>
    </row>
    <row r="32" spans="1:11" ht="15" customHeight="1">
      <c r="A32" s="45"/>
      <c r="B32" s="50" t="str">
        <f>IFERROR(VLOOKUP(C32,'REFERENCE - STD PACK INFO'!$B$9:$E$98,3,FALSE)*A32,"")</f>
        <v/>
      </c>
      <c r="C32" s="46"/>
      <c r="D32" s="79" t="str">
        <f>IFERROR(VLOOKUP(C32,'REFERENCE - STD PACK INFO'!$B$8:$E$98,2,FALSE),"")</f>
        <v/>
      </c>
      <c r="E32" s="80"/>
      <c r="F32" s="81"/>
      <c r="G32" s="105" t="str">
        <f>IFERROR(VLOOKUP(C32,'REFERENCE - STD PACK INFO'!$B$8:$E$98,4,FALSE),"")</f>
        <v/>
      </c>
      <c r="H32" s="106"/>
      <c r="I32" s="107"/>
    </row>
    <row r="33" spans="1:14" ht="15" customHeight="1">
      <c r="A33" s="45"/>
      <c r="B33" s="50" t="str">
        <f>IFERROR(VLOOKUP(C33,'REFERENCE - STD PACK INFO'!$B$9:$E$98,3,FALSE)*A33,"")</f>
        <v/>
      </c>
      <c r="C33" s="46"/>
      <c r="D33" s="79" t="str">
        <f>IFERROR(VLOOKUP(C33,'REFERENCE - STD PACK INFO'!$B$8:$E$98,2,FALSE),"")</f>
        <v/>
      </c>
      <c r="E33" s="80"/>
      <c r="F33" s="81"/>
      <c r="G33" s="105" t="str">
        <f>IFERROR(VLOOKUP(C33,'REFERENCE - STD PACK INFO'!$B$8:$E$98,4,FALSE),"")</f>
        <v/>
      </c>
      <c r="H33" s="106"/>
      <c r="I33" s="107"/>
    </row>
    <row r="34" spans="1:14" ht="15" customHeight="1">
      <c r="A34" s="45"/>
      <c r="B34" s="50" t="str">
        <f>IFERROR(VLOOKUP(C34,'REFERENCE - STD PACK INFO'!$B$9:$E$98,3,FALSE)*A34,"")</f>
        <v/>
      </c>
      <c r="C34" s="46"/>
      <c r="D34" s="79" t="str">
        <f>IFERROR(VLOOKUP(C34,'REFERENCE - STD PACK INFO'!$B$8:$E$98,2,FALSE),"")</f>
        <v/>
      </c>
      <c r="E34" s="80"/>
      <c r="F34" s="81"/>
      <c r="G34" s="105" t="str">
        <f>IFERROR(VLOOKUP(C34,'REFERENCE - STD PACK INFO'!$B$8:$E$98,4,FALSE),"")</f>
        <v/>
      </c>
      <c r="H34" s="106"/>
      <c r="I34" s="107"/>
    </row>
    <row r="35" spans="1:14" ht="15" customHeight="1">
      <c r="A35" s="45"/>
      <c r="B35" s="50" t="str">
        <f>IFERROR(VLOOKUP(C35,'REFERENCE - STD PACK INFO'!$B$9:$E$98,3,FALSE)*A35,"")</f>
        <v/>
      </c>
      <c r="C35" s="46"/>
      <c r="D35" s="79" t="str">
        <f>IFERROR(VLOOKUP(C35,'REFERENCE - STD PACK INFO'!$B$8:$E$98,2,FALSE),"")</f>
        <v/>
      </c>
      <c r="E35" s="80"/>
      <c r="F35" s="81"/>
      <c r="G35" s="105" t="str">
        <f>IFERROR(VLOOKUP(C35,'REFERENCE - STD PACK INFO'!$B$8:$E$98,4,FALSE),"")</f>
        <v/>
      </c>
      <c r="H35" s="106"/>
      <c r="I35" s="107"/>
    </row>
    <row r="36" spans="1:14" ht="15" customHeight="1">
      <c r="A36" s="45"/>
      <c r="B36" s="50" t="str">
        <f>IFERROR(VLOOKUP(C36,'REFERENCE - STD PACK INFO'!$B$9:$E$98,3,FALSE)*A36,"")</f>
        <v/>
      </c>
      <c r="C36" s="46"/>
      <c r="D36" s="79" t="str">
        <f>IFERROR(VLOOKUP(C36,'REFERENCE - STD PACK INFO'!$B$8:$E$98,2,FALSE),"")</f>
        <v/>
      </c>
      <c r="E36" s="80"/>
      <c r="F36" s="81"/>
      <c r="G36" s="105" t="str">
        <f>IFERROR(VLOOKUP(C36,'REFERENCE - STD PACK INFO'!$B$8:$E$98,4,FALSE),"")</f>
        <v/>
      </c>
      <c r="H36" s="106"/>
      <c r="I36" s="107"/>
    </row>
    <row r="37" spans="1:14" ht="15" customHeight="1">
      <c r="A37" s="45"/>
      <c r="B37" s="50" t="str">
        <f>IFERROR(VLOOKUP(C37,'REFERENCE - STD PACK INFO'!$B$9:$E$98,3,FALSE)*A37,"")</f>
        <v/>
      </c>
      <c r="C37" s="46"/>
      <c r="D37" s="79" t="str">
        <f>IFERROR(VLOOKUP(C37,'REFERENCE - STD PACK INFO'!$B$8:$E$98,2,FALSE),"")</f>
        <v/>
      </c>
      <c r="E37" s="80"/>
      <c r="F37" s="81"/>
      <c r="G37" s="105" t="str">
        <f>IFERROR(VLOOKUP(C37,'REFERENCE - STD PACK INFO'!$B$8:$E$98,4,FALSE),"")</f>
        <v/>
      </c>
      <c r="H37" s="106"/>
      <c r="I37" s="107"/>
    </row>
    <row r="38" spans="1:14" ht="12.75" hidden="1" customHeight="1">
      <c r="A38" s="41"/>
      <c r="B38" s="43" t="str">
        <f>IFERROR(VLOOKUP(C38,'REFERENCE - STD PACK INFO'!$B$9:$E$98,3,FALSE)*A38,"")</f>
        <v/>
      </c>
      <c r="C38" s="39"/>
      <c r="D38" s="149" t="str">
        <f>IFERROR(VLOOKUP(C38,'REFERENCE - STD PACK INFO'!$B$9:$E$98,2,FALSE),"")</f>
        <v/>
      </c>
      <c r="E38" s="150"/>
      <c r="F38" s="151"/>
      <c r="G38" s="105" t="str">
        <f>IFERROR(VLOOKUP(C38,'REFERENCE - STD PACK INFO'!$B$8:$E$98,4,FALSE),"")</f>
        <v/>
      </c>
      <c r="H38" s="106"/>
      <c r="I38" s="107"/>
    </row>
    <row r="39" spans="1:14" ht="12.75" hidden="1" customHeight="1">
      <c r="A39" s="42"/>
      <c r="B39" s="43" t="str">
        <f>IFERROR(VLOOKUP(C39,'REFERENCE - STD PACK INFO'!$B$9:$E$98,3,FALSE)*A39,"")</f>
        <v/>
      </c>
      <c r="C39" s="40"/>
      <c r="D39" s="149" t="str">
        <f>IFERROR(VLOOKUP(C39,'REFERENCE - STD PACK INFO'!$B$9:$E$98,2,FALSE),"")</f>
        <v/>
      </c>
      <c r="E39" s="150"/>
      <c r="F39" s="151"/>
      <c r="G39" s="105" t="str">
        <f>IFERROR(VLOOKUP(C39,'REFERENCE - STD PACK INFO'!$B$8:$E$98,4,FALSE),"")</f>
        <v/>
      </c>
      <c r="H39" s="106"/>
      <c r="I39" s="107"/>
    </row>
    <row r="40" spans="1:14" ht="13.2">
      <c r="A40" s="102" t="s">
        <v>151</v>
      </c>
      <c r="B40" s="103"/>
      <c r="C40" s="103"/>
      <c r="D40" s="103"/>
      <c r="E40" s="103"/>
      <c r="F40" s="103"/>
      <c r="G40" s="103"/>
      <c r="H40" s="103"/>
      <c r="I40" s="104"/>
    </row>
    <row r="41" spans="1:14" ht="49.65" customHeight="1">
      <c r="A41" s="152"/>
      <c r="B41" s="153"/>
      <c r="C41" s="153"/>
      <c r="D41" s="153"/>
      <c r="E41" s="153"/>
      <c r="F41" s="153"/>
      <c r="G41" s="153"/>
      <c r="H41" s="153"/>
      <c r="I41" s="154"/>
    </row>
    <row r="42" spans="1:14" ht="13.2">
      <c r="A42" s="102" t="s">
        <v>148</v>
      </c>
      <c r="B42" s="103"/>
      <c r="C42" s="103"/>
      <c r="D42" s="103"/>
      <c r="E42" s="103"/>
      <c r="F42" s="103"/>
      <c r="G42" s="103"/>
      <c r="H42" s="103"/>
      <c r="I42" s="104"/>
    </row>
    <row r="43" spans="1:14" ht="31.65" customHeight="1">
      <c r="A43" s="97" t="s">
        <v>139</v>
      </c>
      <c r="B43" s="98"/>
      <c r="C43" s="44" t="s">
        <v>134</v>
      </c>
      <c r="D43" s="94" t="s">
        <v>173</v>
      </c>
      <c r="E43" s="95"/>
      <c r="F43" s="95"/>
      <c r="G43" s="95"/>
      <c r="H43" s="95"/>
      <c r="I43" s="96"/>
    </row>
    <row r="44" spans="1:14" ht="15" customHeight="1">
      <c r="A44" s="135"/>
      <c r="B44" s="136"/>
      <c r="C44" s="46"/>
      <c r="D44" s="82"/>
      <c r="E44" s="83"/>
      <c r="F44" s="83"/>
      <c r="G44" s="83"/>
      <c r="H44" s="83"/>
      <c r="I44" s="84"/>
      <c r="K44"/>
      <c r="L44"/>
      <c r="M44"/>
      <c r="N44"/>
    </row>
    <row r="45" spans="1:14" ht="15" customHeight="1">
      <c r="A45" s="135"/>
      <c r="B45" s="136"/>
      <c r="C45" s="46"/>
      <c r="D45" s="82"/>
      <c r="E45" s="83"/>
      <c r="F45" s="83"/>
      <c r="G45" s="83"/>
      <c r="H45" s="83"/>
      <c r="I45" s="84"/>
      <c r="K45"/>
      <c r="L45"/>
      <c r="M45"/>
      <c r="N45"/>
    </row>
    <row r="46" spans="1:14" ht="15" customHeight="1">
      <c r="A46" s="135"/>
      <c r="B46" s="136"/>
      <c r="C46" s="46"/>
      <c r="D46" s="82"/>
      <c r="E46" s="83"/>
      <c r="F46" s="83"/>
      <c r="G46" s="83"/>
      <c r="H46" s="83"/>
      <c r="I46" s="84"/>
      <c r="K46"/>
      <c r="L46"/>
      <c r="M46"/>
      <c r="N46"/>
    </row>
    <row r="47" spans="1:14" ht="15" customHeight="1">
      <c r="A47" s="135"/>
      <c r="B47" s="136"/>
      <c r="C47" s="46"/>
      <c r="D47" s="82"/>
      <c r="E47" s="83"/>
      <c r="F47" s="83"/>
      <c r="G47" s="83"/>
      <c r="H47" s="83"/>
      <c r="I47" s="84"/>
      <c r="K47"/>
      <c r="L47"/>
      <c r="M47"/>
      <c r="N47"/>
    </row>
    <row r="48" spans="1:14" ht="15" customHeight="1" thickBot="1">
      <c r="A48" s="51"/>
      <c r="B48" s="52"/>
      <c r="C48" s="46"/>
      <c r="D48" s="82"/>
      <c r="E48" s="83"/>
      <c r="F48" s="83"/>
      <c r="G48" s="83"/>
      <c r="H48" s="83"/>
      <c r="I48" s="84"/>
    </row>
    <row r="49" spans="1:13" ht="13.35" customHeight="1">
      <c r="A49" s="85" t="s">
        <v>194</v>
      </c>
      <c r="B49" s="86"/>
      <c r="C49" s="86"/>
      <c r="D49" s="86"/>
      <c r="E49" s="86"/>
      <c r="F49" s="86"/>
      <c r="G49" s="86"/>
      <c r="H49" s="86"/>
      <c r="I49" s="87"/>
      <c r="J49"/>
      <c r="K49"/>
      <c r="L49"/>
      <c r="M49"/>
    </row>
    <row r="50" spans="1:13" ht="13.8" thickBot="1">
      <c r="A50" s="88"/>
      <c r="B50" s="89"/>
      <c r="C50" s="89"/>
      <c r="D50" s="89"/>
      <c r="E50" s="89"/>
      <c r="F50" s="89"/>
      <c r="G50" s="89"/>
      <c r="H50" s="89"/>
      <c r="I50" s="90"/>
      <c r="J50"/>
      <c r="K50"/>
      <c r="L50"/>
      <c r="M50"/>
    </row>
    <row r="51" spans="1:13" ht="13.8" thickBot="1">
      <c r="A51" s="91" t="s">
        <v>78</v>
      </c>
      <c r="B51" s="92"/>
      <c r="C51" s="92"/>
      <c r="D51" s="92"/>
      <c r="E51" s="92"/>
      <c r="F51" s="92"/>
      <c r="G51" s="92"/>
      <c r="H51" s="92"/>
      <c r="I51" s="93"/>
      <c r="J51"/>
      <c r="K51"/>
      <c r="L51"/>
      <c r="M51"/>
    </row>
    <row r="52" spans="1:13" ht="13.2">
      <c r="F52" s="63" t="s">
        <v>202</v>
      </c>
      <c r="J52"/>
      <c r="K52"/>
      <c r="L52"/>
      <c r="M52"/>
    </row>
    <row r="53" spans="1:13" ht="13.2">
      <c r="J53"/>
      <c r="K53"/>
      <c r="L53"/>
      <c r="M53"/>
    </row>
    <row r="54" spans="1:13" ht="13.2">
      <c r="J54"/>
      <c r="K54"/>
      <c r="L54"/>
      <c r="M54"/>
    </row>
    <row r="55" spans="1:13" ht="13.2">
      <c r="J55"/>
      <c r="K55"/>
      <c r="L55"/>
      <c r="M55"/>
    </row>
    <row r="56" spans="1:13" ht="13.2">
      <c r="J56"/>
      <c r="K56"/>
      <c r="L56"/>
      <c r="M56"/>
    </row>
    <row r="57" spans="1:13" ht="13.2">
      <c r="J57"/>
      <c r="K57"/>
      <c r="L57"/>
      <c r="M57"/>
    </row>
    <row r="58" spans="1:13" ht="13.2">
      <c r="J58"/>
      <c r="K58"/>
      <c r="L58"/>
      <c r="M58"/>
    </row>
    <row r="59" spans="1:13" ht="13.2">
      <c r="A59"/>
      <c r="B59"/>
      <c r="C59"/>
      <c r="D59"/>
      <c r="E59"/>
      <c r="F59"/>
      <c r="G59"/>
      <c r="H59"/>
      <c r="I59"/>
      <c r="J59"/>
      <c r="K59"/>
      <c r="L59"/>
      <c r="M59"/>
    </row>
    <row r="60" spans="1:13" ht="13.2">
      <c r="A60"/>
      <c r="B60"/>
      <c r="C60"/>
      <c r="D60"/>
      <c r="E60"/>
      <c r="F60"/>
      <c r="G60"/>
      <c r="H60"/>
      <c r="I60"/>
      <c r="J60"/>
      <c r="K60"/>
      <c r="L60"/>
      <c r="M60"/>
    </row>
    <row r="61" spans="1:13" ht="13.2">
      <c r="A61"/>
      <c r="B61"/>
      <c r="C61"/>
      <c r="D61"/>
      <c r="E61"/>
      <c r="F61"/>
      <c r="G61"/>
      <c r="H61"/>
      <c r="I61"/>
      <c r="J61"/>
      <c r="K61"/>
      <c r="L61"/>
      <c r="M61"/>
    </row>
    <row r="62" spans="1:13" ht="13.2">
      <c r="A62"/>
      <c r="B62"/>
      <c r="C62"/>
      <c r="D62"/>
      <c r="E62"/>
      <c r="F62"/>
      <c r="G62"/>
      <c r="H62"/>
      <c r="I62"/>
      <c r="J62"/>
      <c r="K62"/>
      <c r="L62"/>
      <c r="M62"/>
    </row>
    <row r="63" spans="1:13" ht="13.2">
      <c r="A63"/>
      <c r="B63"/>
      <c r="C63"/>
      <c r="D63"/>
      <c r="E63"/>
      <c r="F63"/>
      <c r="G63"/>
      <c r="H63"/>
      <c r="I63"/>
      <c r="J63"/>
      <c r="K63"/>
      <c r="L63"/>
      <c r="M63"/>
    </row>
    <row r="64" spans="1:13" ht="13.2">
      <c r="A64"/>
      <c r="B64"/>
      <c r="C64"/>
      <c r="D64"/>
      <c r="E64"/>
      <c r="F64"/>
      <c r="G64"/>
      <c r="H64"/>
      <c r="I64"/>
      <c r="J64"/>
      <c r="K64"/>
      <c r="L64"/>
      <c r="M64"/>
    </row>
    <row r="65" spans="1:13" ht="13.2" hidden="1">
      <c r="A65"/>
      <c r="B65"/>
      <c r="C65"/>
      <c r="D65" s="79" t="str">
        <f>IFERROR(VLOOKUP(C44,'REFERENCE - STD PACK INFO'!$B$9:$E$98,2,FALSE),"")</f>
        <v/>
      </c>
      <c r="E65" s="80"/>
      <c r="F65" s="81"/>
      <c r="G65"/>
      <c r="H65"/>
      <c r="I65"/>
      <c r="J65"/>
      <c r="K65"/>
      <c r="L65"/>
      <c r="M65"/>
    </row>
    <row r="66" spans="1:13" ht="13.2" hidden="1">
      <c r="A66"/>
      <c r="B66"/>
      <c r="C66"/>
      <c r="D66" s="79" t="str">
        <f>IFERROR(VLOOKUP(C45,'REFERENCE - STD PACK INFO'!$B$9:$E$98,2,FALSE),"")</f>
        <v/>
      </c>
      <c r="E66" s="80"/>
      <c r="F66" s="81"/>
      <c r="G66"/>
      <c r="H66"/>
      <c r="I66"/>
      <c r="J66"/>
      <c r="K66"/>
      <c r="L66"/>
      <c r="M66"/>
    </row>
    <row r="67" spans="1:13" ht="13.2" hidden="1">
      <c r="A67"/>
      <c r="B67"/>
      <c r="C67"/>
      <c r="D67" s="79" t="str">
        <f>IFERROR(VLOOKUP(C46,'REFERENCE - STD PACK INFO'!$B$9:$E$98,2,FALSE),"")</f>
        <v/>
      </c>
      <c r="E67" s="80"/>
      <c r="F67" s="81"/>
      <c r="G67"/>
      <c r="H67"/>
      <c r="I67"/>
      <c r="J67"/>
      <c r="K67"/>
      <c r="L67"/>
      <c r="M67"/>
    </row>
    <row r="68" spans="1:13" ht="13.2" hidden="1">
      <c r="A68"/>
      <c r="B68"/>
      <c r="C68"/>
      <c r="D68" s="79" t="str">
        <f>IFERROR(VLOOKUP(C47,'REFERENCE - STD PACK INFO'!$B$9:$E$98,2,FALSE),"")</f>
        <v/>
      </c>
      <c r="E68" s="80"/>
      <c r="F68" s="81"/>
      <c r="G68"/>
      <c r="H68"/>
      <c r="I68"/>
      <c r="J68"/>
      <c r="K68"/>
      <c r="L68"/>
      <c r="M68"/>
    </row>
    <row r="69" spans="1:13" ht="13.2" hidden="1">
      <c r="A69"/>
      <c r="B69"/>
      <c r="C69"/>
      <c r="D69" s="79" t="str">
        <f>IFERROR(VLOOKUP(C48,'REFERENCE - STD PACK INFO'!$B$9:$E$98,2,FALSE),"")</f>
        <v/>
      </c>
      <c r="E69" s="80"/>
      <c r="F69" s="81"/>
      <c r="G69"/>
      <c r="H69"/>
      <c r="I69"/>
      <c r="J69"/>
      <c r="K69"/>
      <c r="L69"/>
      <c r="M69"/>
    </row>
    <row r="70" spans="1:13" ht="13.2">
      <c r="A70"/>
      <c r="B70"/>
      <c r="C70"/>
      <c r="D70"/>
      <c r="E70"/>
      <c r="F70"/>
      <c r="G70"/>
      <c r="H70"/>
      <c r="I70"/>
      <c r="J70"/>
      <c r="K70"/>
      <c r="L70"/>
      <c r="M70"/>
    </row>
    <row r="71" spans="1:13" ht="13.2">
      <c r="A71"/>
      <c r="B71"/>
      <c r="C71"/>
      <c r="D71"/>
      <c r="E71"/>
      <c r="F71"/>
      <c r="G71"/>
      <c r="H71"/>
      <c r="I71"/>
      <c r="J71"/>
      <c r="K71"/>
      <c r="L71"/>
      <c r="M71"/>
    </row>
    <row r="72" spans="1:13" ht="13.2">
      <c r="A72"/>
      <c r="B72"/>
      <c r="C72"/>
      <c r="D72"/>
      <c r="E72"/>
      <c r="F72"/>
      <c r="G72"/>
      <c r="H72"/>
      <c r="I72"/>
      <c r="J72"/>
      <c r="K72"/>
      <c r="L72"/>
      <c r="M72"/>
    </row>
    <row r="73" spans="1:13" ht="13.2">
      <c r="A73"/>
      <c r="B73"/>
      <c r="C73"/>
      <c r="D73"/>
      <c r="E73"/>
      <c r="F73"/>
      <c r="G73"/>
      <c r="H73"/>
      <c r="I73"/>
      <c r="J73"/>
      <c r="K73"/>
      <c r="L73"/>
      <c r="M73"/>
    </row>
    <row r="74" spans="1:13" ht="13.2">
      <c r="A74"/>
      <c r="B74"/>
      <c r="C74"/>
      <c r="D74"/>
      <c r="E74"/>
      <c r="F74"/>
      <c r="G74"/>
      <c r="H74"/>
      <c r="I74"/>
      <c r="J74"/>
      <c r="K74"/>
      <c r="L74"/>
      <c r="M74"/>
    </row>
    <row r="75" spans="1:13" ht="13.2">
      <c r="A75"/>
      <c r="B75"/>
      <c r="C75"/>
      <c r="D75"/>
      <c r="E75"/>
      <c r="F75"/>
      <c r="G75"/>
      <c r="H75"/>
      <c r="I75"/>
      <c r="J75"/>
      <c r="K75"/>
      <c r="L75"/>
      <c r="M75"/>
    </row>
    <row r="76" spans="1:13" ht="13.2">
      <c r="A76"/>
      <c r="B76"/>
      <c r="C76"/>
      <c r="D76"/>
      <c r="E76"/>
      <c r="F76"/>
      <c r="G76"/>
      <c r="H76"/>
      <c r="I76"/>
      <c r="J76"/>
      <c r="K76"/>
      <c r="L76"/>
      <c r="M76"/>
    </row>
    <row r="77" spans="1:13" ht="13.2">
      <c r="A77"/>
      <c r="B77"/>
      <c r="C77"/>
      <c r="D77"/>
      <c r="E77"/>
      <c r="F77"/>
      <c r="G77"/>
      <c r="H77"/>
      <c r="I77"/>
      <c r="J77"/>
      <c r="K77"/>
      <c r="L77"/>
      <c r="M77"/>
    </row>
    <row r="78" spans="1:13" ht="13.2">
      <c r="A78"/>
      <c r="B78"/>
      <c r="C78"/>
      <c r="D78"/>
      <c r="E78"/>
      <c r="F78"/>
      <c r="G78"/>
      <c r="H78"/>
      <c r="I78"/>
      <c r="J78"/>
      <c r="K78"/>
      <c r="L78"/>
      <c r="M78"/>
    </row>
    <row r="79" spans="1:13" ht="13.2">
      <c r="A79"/>
      <c r="B79"/>
      <c r="C79"/>
      <c r="D79"/>
      <c r="E79"/>
      <c r="F79"/>
      <c r="G79"/>
      <c r="H79"/>
      <c r="I79"/>
      <c r="J79"/>
      <c r="K79"/>
      <c r="L79"/>
      <c r="M79"/>
    </row>
    <row r="80" spans="1:13" ht="13.2">
      <c r="A80"/>
      <c r="B80"/>
      <c r="C80"/>
      <c r="D80"/>
      <c r="E80"/>
      <c r="F80"/>
      <c r="G80"/>
      <c r="H80"/>
      <c r="I80"/>
      <c r="J80"/>
      <c r="K80"/>
      <c r="L80"/>
      <c r="M80"/>
    </row>
    <row r="81" spans="1:13" ht="13.2">
      <c r="A81"/>
      <c r="B81"/>
      <c r="C81"/>
      <c r="D81"/>
      <c r="E81"/>
      <c r="F81"/>
      <c r="G81"/>
      <c r="H81"/>
      <c r="I81"/>
      <c r="J81"/>
      <c r="K81"/>
      <c r="L81"/>
      <c r="M81"/>
    </row>
    <row r="82" spans="1:13" ht="13.2">
      <c r="A82"/>
      <c r="B82"/>
      <c r="C82"/>
      <c r="D82"/>
      <c r="E82"/>
      <c r="F82"/>
      <c r="G82"/>
      <c r="H82"/>
      <c r="I82"/>
      <c r="J82"/>
      <c r="K82"/>
      <c r="L82"/>
      <c r="M82"/>
    </row>
    <row r="83" spans="1:13" ht="13.2">
      <c r="A83"/>
      <c r="B83"/>
      <c r="C83"/>
      <c r="D83"/>
      <c r="E83"/>
      <c r="F83"/>
      <c r="G83"/>
      <c r="H83"/>
      <c r="I83"/>
      <c r="J83"/>
      <c r="K83"/>
      <c r="L83"/>
      <c r="M83"/>
    </row>
    <row r="84" spans="1:13" ht="13.2">
      <c r="A84"/>
      <c r="B84"/>
      <c r="C84"/>
      <c r="D84"/>
      <c r="E84"/>
      <c r="F84"/>
      <c r="G84"/>
      <c r="H84"/>
      <c r="I84"/>
    </row>
    <row r="85" spans="1:13" ht="13.2">
      <c r="A85"/>
      <c r="B85"/>
      <c r="C85"/>
      <c r="D85"/>
      <c r="E85"/>
      <c r="F85"/>
      <c r="G85"/>
      <c r="H85"/>
      <c r="I85"/>
    </row>
    <row r="86" spans="1:13" ht="13.2">
      <c r="A86"/>
      <c r="B86"/>
      <c r="C86"/>
      <c r="D86"/>
      <c r="E86"/>
      <c r="F86"/>
      <c r="G86"/>
      <c r="H86"/>
      <c r="I86"/>
    </row>
    <row r="87" spans="1:13" ht="13.2">
      <c r="A87"/>
      <c r="B87"/>
      <c r="C87"/>
      <c r="D87"/>
      <c r="E87"/>
      <c r="F87"/>
      <c r="G87"/>
      <c r="H87"/>
      <c r="I87"/>
    </row>
    <row r="88" spans="1:13" ht="13.2">
      <c r="A88"/>
      <c r="B88"/>
      <c r="C88"/>
      <c r="D88"/>
      <c r="E88"/>
      <c r="F88"/>
      <c r="G88"/>
      <c r="H88"/>
      <c r="I88"/>
    </row>
    <row r="89" spans="1:13" ht="13.2">
      <c r="A89"/>
      <c r="B89"/>
      <c r="C89"/>
      <c r="D89"/>
      <c r="E89"/>
      <c r="F89"/>
      <c r="G89"/>
      <c r="H89"/>
      <c r="I89"/>
    </row>
    <row r="90" spans="1:13" ht="13.2">
      <c r="A90"/>
      <c r="B90"/>
      <c r="C90"/>
      <c r="D90"/>
      <c r="E90"/>
      <c r="F90"/>
      <c r="G90"/>
      <c r="H90"/>
      <c r="I90"/>
    </row>
    <row r="91" spans="1:13" ht="13.2">
      <c r="A91"/>
      <c r="B91"/>
      <c r="C91"/>
      <c r="D91"/>
      <c r="E91"/>
      <c r="F91"/>
      <c r="G91"/>
      <c r="H91"/>
      <c r="I91"/>
    </row>
    <row r="92" spans="1:13" ht="13.2">
      <c r="A92"/>
      <c r="B92"/>
      <c r="C92"/>
      <c r="D92"/>
      <c r="E92"/>
      <c r="F92"/>
      <c r="G92"/>
      <c r="H92"/>
      <c r="I92"/>
    </row>
    <row r="93" spans="1:13" ht="13.2">
      <c r="A93"/>
      <c r="B93"/>
      <c r="C93"/>
      <c r="D93"/>
      <c r="E93"/>
      <c r="F93"/>
      <c r="G93"/>
      <c r="H93"/>
      <c r="I93"/>
    </row>
    <row r="94" spans="1:13" ht="13.2">
      <c r="A94"/>
      <c r="B94"/>
      <c r="C94"/>
      <c r="D94"/>
      <c r="E94"/>
      <c r="F94"/>
      <c r="G94"/>
      <c r="H94"/>
      <c r="I94"/>
    </row>
    <row r="95" spans="1:13" ht="13.2">
      <c r="A95"/>
      <c r="B95"/>
      <c r="C95"/>
      <c r="D95"/>
      <c r="E95"/>
      <c r="F95"/>
      <c r="G95"/>
      <c r="H95"/>
      <c r="I95"/>
    </row>
  </sheetData>
  <sheetProtection algorithmName="SHA-512" hashValue="R4+jS8G0Pp8OgIvkUKa6lmCFB1mI06QTqL91JmIqGkauWrwjhJq9QreZbiixLUrfGr909BAISALIs0lfe8qxlg==" saltValue="KOuynjN37Tv5/CVZqcmoNg==" spinCount="100000" sheet="1" objects="1" scenarios="1"/>
  <mergeCells count="100">
    <mergeCell ref="A41:I41"/>
    <mergeCell ref="G26:I26"/>
    <mergeCell ref="G27:I27"/>
    <mergeCell ref="G28:I28"/>
    <mergeCell ref="G38:I38"/>
    <mergeCell ref="D39:F39"/>
    <mergeCell ref="G39:I39"/>
    <mergeCell ref="D36:F36"/>
    <mergeCell ref="G36:I36"/>
    <mergeCell ref="D37:F37"/>
    <mergeCell ref="G37:I37"/>
    <mergeCell ref="C13:D13"/>
    <mergeCell ref="C14:D14"/>
    <mergeCell ref="C15:D15"/>
    <mergeCell ref="D18:F19"/>
    <mergeCell ref="D38:F38"/>
    <mergeCell ref="G24:I24"/>
    <mergeCell ref="G25:I25"/>
    <mergeCell ref="F8:G8"/>
    <mergeCell ref="F9:G9"/>
    <mergeCell ref="H8:I8"/>
    <mergeCell ref="H9:I9"/>
    <mergeCell ref="G14:I14"/>
    <mergeCell ref="A47:B47"/>
    <mergeCell ref="A44:B44"/>
    <mergeCell ref="A45:B45"/>
    <mergeCell ref="A46:B46"/>
    <mergeCell ref="J5:Q5"/>
    <mergeCell ref="A7:I7"/>
    <mergeCell ref="A17:I17"/>
    <mergeCell ref="C8:D8"/>
    <mergeCell ref="C9:D9"/>
    <mergeCell ref="C10:D10"/>
    <mergeCell ref="C11:D11"/>
    <mergeCell ref="C12:D12"/>
    <mergeCell ref="A8:B8"/>
    <mergeCell ref="A9:B9"/>
    <mergeCell ref="A10:B10"/>
    <mergeCell ref="A11:B11"/>
    <mergeCell ref="A42:I42"/>
    <mergeCell ref="A18:A19"/>
    <mergeCell ref="B18:B19"/>
    <mergeCell ref="C18:C19"/>
    <mergeCell ref="G18:I19"/>
    <mergeCell ref="G29:I29"/>
    <mergeCell ref="D24:F24"/>
    <mergeCell ref="D25:F25"/>
    <mergeCell ref="D26:F26"/>
    <mergeCell ref="D27:F27"/>
    <mergeCell ref="D28:F28"/>
    <mergeCell ref="G20:I20"/>
    <mergeCell ref="G21:I21"/>
    <mergeCell ref="G22:I22"/>
    <mergeCell ref="G23:I23"/>
    <mergeCell ref="D22:F22"/>
    <mergeCell ref="A1:I1"/>
    <mergeCell ref="A2:I2"/>
    <mergeCell ref="A3:I3"/>
    <mergeCell ref="D23:F23"/>
    <mergeCell ref="D20:F20"/>
    <mergeCell ref="D21:F21"/>
    <mergeCell ref="A12:B12"/>
    <mergeCell ref="F10:I10"/>
    <mergeCell ref="G12:I12"/>
    <mergeCell ref="G13:I13"/>
    <mergeCell ref="A4:I4"/>
    <mergeCell ref="A5:I5"/>
    <mergeCell ref="A6:I6"/>
    <mergeCell ref="A13:B13"/>
    <mergeCell ref="A14:B14"/>
    <mergeCell ref="A15:B15"/>
    <mergeCell ref="A43:B43"/>
    <mergeCell ref="A16:I16"/>
    <mergeCell ref="A40:I40"/>
    <mergeCell ref="D33:F33"/>
    <mergeCell ref="G33:I33"/>
    <mergeCell ref="D34:F34"/>
    <mergeCell ref="G34:I34"/>
    <mergeCell ref="D35:F35"/>
    <mergeCell ref="D29:F29"/>
    <mergeCell ref="D30:F30"/>
    <mergeCell ref="G30:I30"/>
    <mergeCell ref="D31:F31"/>
    <mergeCell ref="G31:I31"/>
    <mergeCell ref="D32:F32"/>
    <mergeCell ref="G32:I32"/>
    <mergeCell ref="G35:I35"/>
    <mergeCell ref="D43:I43"/>
    <mergeCell ref="D44:I44"/>
    <mergeCell ref="D45:I45"/>
    <mergeCell ref="D46:I46"/>
    <mergeCell ref="D47:I47"/>
    <mergeCell ref="D69:F69"/>
    <mergeCell ref="D48:I48"/>
    <mergeCell ref="D65:F65"/>
    <mergeCell ref="D66:F66"/>
    <mergeCell ref="D67:F67"/>
    <mergeCell ref="D68:F68"/>
    <mergeCell ref="A49:I50"/>
    <mergeCell ref="A51:I51"/>
  </mergeCells>
  <dataValidations count="2">
    <dataValidation type="whole" operator="greaterThan" allowBlank="1" showInputMessage="1" showErrorMessage="1" sqref="A44:B48" xr:uid="{00000000-0002-0000-0200-000000000000}">
      <formula1>0</formula1>
    </dataValidation>
    <dataValidation type="whole" allowBlank="1" showInputMessage="1" showErrorMessage="1" sqref="A20:A39" xr:uid="{00000000-0002-0000-0200-000001000000}">
      <formula1>0</formula1>
      <formula2>1000</formula2>
    </dataValidation>
  </dataValidations>
  <pageMargins left="0" right="0" top="0.5" bottom="0.5" header="0" footer="0"/>
  <pageSetup scale="95" orientation="portrait" r:id="rId1"/>
  <headerFooter>
    <oddFooter xml:space="preserve">&amp;RFORM: AT-101370 Rev. 01/04/22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'REFERENCE - STD PACK INFO'!$B$8:$B$98</xm:f>
          </x14:formula1>
          <xm:sqref>C44:C48 C20:C37</xm:sqref>
        </x14:dataValidation>
        <x14:dataValidation type="list" allowBlank="1" showInputMessage="1" showErrorMessage="1" xr:uid="{00000000-0002-0000-0200-000003000000}">
          <x14:formula1>
            <xm:f>'REFERENCE - STD PACK INFO'!$B$9:$B$98</xm:f>
          </x14:formula1>
          <xm:sqref>C38:C39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26"/>
  <sheetViews>
    <sheetView showGridLines="0" zoomScale="106" zoomScaleNormal="106" workbookViewId="0">
      <selection activeCell="I5" sqref="I5"/>
    </sheetView>
  </sheetViews>
  <sheetFormatPr defaultColWidth="9.109375" defaultRowHeight="13.2"/>
  <cols>
    <col min="1" max="1" width="4.5546875" style="161" customWidth="1"/>
    <col min="2" max="2" width="15.77734375" style="161" bestFit="1" customWidth="1"/>
    <col min="3" max="3" width="63" style="162" bestFit="1" customWidth="1"/>
    <col min="4" max="4" width="7.88671875" style="162" bestFit="1" customWidth="1"/>
    <col min="5" max="5" width="18.5546875" style="162" bestFit="1" customWidth="1"/>
    <col min="6" max="6" width="14.44140625" style="162" bestFit="1" customWidth="1"/>
    <col min="7" max="7" width="4.5546875" style="162" customWidth="1"/>
    <col min="8" max="8" width="5.44140625" style="162" customWidth="1"/>
    <col min="9" max="9" width="14.109375" style="162" bestFit="1" customWidth="1"/>
    <col min="10" max="10" width="21.88671875" style="162" bestFit="1" customWidth="1"/>
    <col min="11" max="16384" width="9.109375" style="162"/>
  </cols>
  <sheetData>
    <row r="1" spans="1:11" ht="50.25" customHeight="1">
      <c r="A1" s="181" t="s">
        <v>96</v>
      </c>
      <c r="B1" s="181"/>
      <c r="C1" s="181"/>
      <c r="D1" s="181"/>
      <c r="E1" s="181"/>
      <c r="F1" s="181"/>
      <c r="G1" s="181"/>
      <c r="H1" s="181"/>
      <c r="I1" s="181"/>
      <c r="J1" s="181"/>
    </row>
    <row r="2" spans="1:11" ht="50.25" customHeight="1">
      <c r="A2" s="182"/>
      <c r="B2" s="180" t="s">
        <v>186</v>
      </c>
      <c r="C2" s="180"/>
      <c r="D2" s="180"/>
      <c r="E2" s="180"/>
    </row>
    <row r="3" spans="1:11" ht="50.25" customHeight="1">
      <c r="A3" s="182"/>
      <c r="B3" s="180"/>
      <c r="C3" s="180"/>
      <c r="D3" s="180"/>
      <c r="E3" s="180"/>
    </row>
    <row r="4" spans="1:11" ht="50.25" customHeight="1">
      <c r="A4" s="182"/>
      <c r="B4" s="180"/>
      <c r="C4" s="180"/>
      <c r="D4" s="180"/>
      <c r="E4" s="180"/>
    </row>
    <row r="5" spans="1:11" ht="12.75" customHeight="1" thickBot="1">
      <c r="A5" s="162"/>
      <c r="B5" s="162"/>
    </row>
    <row r="6" spans="1:11" ht="16.2" customHeight="1">
      <c r="A6" s="162"/>
      <c r="B6" s="191" t="s">
        <v>134</v>
      </c>
      <c r="C6" s="192" t="s">
        <v>323</v>
      </c>
      <c r="D6" s="193" t="s">
        <v>322</v>
      </c>
      <c r="E6" s="194" t="s">
        <v>144</v>
      </c>
      <c r="F6" s="195" t="s">
        <v>143</v>
      </c>
    </row>
    <row r="7" spans="1:11" ht="13.8" thickBot="1">
      <c r="A7" s="162"/>
      <c r="B7" s="196"/>
      <c r="C7" s="197"/>
      <c r="D7" s="198"/>
      <c r="E7" s="199"/>
      <c r="F7" s="200"/>
    </row>
    <row r="8" spans="1:11" ht="13.8" thickBot="1">
      <c r="A8" s="162"/>
      <c r="B8" s="189" t="s">
        <v>198</v>
      </c>
      <c r="C8" s="189" t="s">
        <v>199</v>
      </c>
      <c r="D8" s="190">
        <v>120</v>
      </c>
      <c r="E8" s="189" t="s">
        <v>201</v>
      </c>
      <c r="F8" s="189" t="s">
        <v>200</v>
      </c>
    </row>
    <row r="9" spans="1:11">
      <c r="A9" s="162"/>
      <c r="B9" s="163">
        <v>151208</v>
      </c>
      <c r="C9" s="163" t="s">
        <v>246</v>
      </c>
      <c r="D9" s="164">
        <v>99</v>
      </c>
      <c r="E9" s="165" t="s">
        <v>145</v>
      </c>
      <c r="F9" s="165" t="s">
        <v>18</v>
      </c>
      <c r="I9" s="187" t="s">
        <v>149</v>
      </c>
      <c r="J9" s="188"/>
    </row>
    <row r="10" spans="1:11">
      <c r="A10" s="162"/>
      <c r="B10" s="163" t="s">
        <v>81</v>
      </c>
      <c r="C10" s="163" t="s">
        <v>247</v>
      </c>
      <c r="D10" s="164">
        <v>1</v>
      </c>
      <c r="E10" s="165" t="s">
        <v>82</v>
      </c>
      <c r="F10" s="165" t="s">
        <v>153</v>
      </c>
      <c r="I10" s="185" t="s">
        <v>70</v>
      </c>
      <c r="J10" s="186" t="s">
        <v>147</v>
      </c>
    </row>
    <row r="11" spans="1:11">
      <c r="A11" s="162"/>
      <c r="B11" s="163" t="s">
        <v>54</v>
      </c>
      <c r="C11" s="163" t="s">
        <v>248</v>
      </c>
      <c r="D11" s="168">
        <v>55</v>
      </c>
      <c r="E11" s="163" t="s">
        <v>97</v>
      </c>
      <c r="F11" s="165" t="s">
        <v>18</v>
      </c>
      <c r="I11" s="166" t="s">
        <v>55</v>
      </c>
      <c r="J11" s="167">
        <f ca="1">SUMIF('AT-101370 CONTAINER REQUEST '!$D$20:$F$29,"*GM5305*",'AT-101370 CONTAINER REQUEST '!$A$20:$A$29)</f>
        <v>0</v>
      </c>
    </row>
    <row r="12" spans="1:11">
      <c r="A12" s="162"/>
      <c r="B12" s="163" t="s">
        <v>58</v>
      </c>
      <c r="C12" s="163" t="s">
        <v>249</v>
      </c>
      <c r="D12" s="164">
        <v>72</v>
      </c>
      <c r="E12" s="165" t="s">
        <v>145</v>
      </c>
      <c r="F12" s="165" t="s">
        <v>55</v>
      </c>
      <c r="I12" s="166" t="s">
        <v>51</v>
      </c>
      <c r="J12" s="167">
        <f ca="1">SUMIF('AT-101370 CONTAINER REQUEST '!$D$20:$F$29,"*GM5320*",'AT-101370 CONTAINER REQUEST '!$A$20:$A$29)</f>
        <v>0</v>
      </c>
    </row>
    <row r="13" spans="1:11">
      <c r="A13" s="162"/>
      <c r="B13" s="163" t="s">
        <v>126</v>
      </c>
      <c r="C13" s="163" t="s">
        <v>246</v>
      </c>
      <c r="D13" s="164">
        <v>99</v>
      </c>
      <c r="E13" s="165" t="s">
        <v>145</v>
      </c>
      <c r="F13" s="165" t="s">
        <v>18</v>
      </c>
      <c r="I13" s="166" t="s">
        <v>18</v>
      </c>
      <c r="J13" s="167">
        <f ca="1">SUMIF('AT-101370 CONTAINER REQUEST '!$D$20:$F$29,"*GM5350*",'AT-101370 CONTAINER REQUEST '!$A$20:$A$29)</f>
        <v>0</v>
      </c>
    </row>
    <row r="14" spans="1:11">
      <c r="A14" s="162"/>
      <c r="B14" s="163" t="s">
        <v>204</v>
      </c>
      <c r="C14" s="163" t="s">
        <v>250</v>
      </c>
      <c r="D14" s="164">
        <v>20</v>
      </c>
      <c r="E14" s="165" t="s">
        <v>205</v>
      </c>
      <c r="F14" s="165" t="s">
        <v>18</v>
      </c>
      <c r="I14" s="166" t="s">
        <v>14</v>
      </c>
      <c r="J14" s="167">
        <f ca="1">SUMIF('AT-101370 CONTAINER REQUEST '!$D$20:$F$29,"*GM5332*",'AT-101370 CONTAINER REQUEST '!$A$20:$A$29)</f>
        <v>0</v>
      </c>
    </row>
    <row r="15" spans="1:11">
      <c r="A15" s="162"/>
      <c r="B15" s="163" t="s">
        <v>203</v>
      </c>
      <c r="C15" s="163" t="s">
        <v>251</v>
      </c>
      <c r="D15" s="164">
        <v>30</v>
      </c>
      <c r="E15" s="165" t="s">
        <v>206</v>
      </c>
      <c r="F15" s="165" t="s">
        <v>18</v>
      </c>
      <c r="I15" s="166" t="s">
        <v>16</v>
      </c>
      <c r="J15" s="167">
        <f ca="1">SUMIF('AT-101370 CONTAINER REQUEST '!$D$20:$F$29,"*GM5348*",'AT-101370 CONTAINER REQUEST '!$A$20:$A$29)</f>
        <v>0</v>
      </c>
    </row>
    <row r="16" spans="1:11">
      <c r="A16" s="162"/>
      <c r="B16" s="163" t="s">
        <v>55</v>
      </c>
      <c r="C16" s="163" t="s">
        <v>174</v>
      </c>
      <c r="D16" s="164">
        <v>1</v>
      </c>
      <c r="E16" s="165" t="s">
        <v>145</v>
      </c>
      <c r="F16" s="165" t="s">
        <v>153</v>
      </c>
      <c r="I16" s="166" t="s">
        <v>56</v>
      </c>
      <c r="J16" s="167">
        <f ca="1">SUMIF('AT-101370 CONTAINER REQUEST '!$D$20:$F$29,"*KD323025C*",'AT-101370 CONTAINER REQUEST '!$A$20:$A$29)</f>
        <v>0</v>
      </c>
      <c r="K16" s="162" t="s">
        <v>15</v>
      </c>
    </row>
    <row r="17" spans="1:11">
      <c r="A17" s="162"/>
      <c r="B17" s="163" t="s">
        <v>7</v>
      </c>
      <c r="C17" s="163" t="s">
        <v>252</v>
      </c>
      <c r="D17" s="164">
        <v>180</v>
      </c>
      <c r="E17" s="165" t="s">
        <v>145</v>
      </c>
      <c r="F17" s="165" t="s">
        <v>18</v>
      </c>
      <c r="I17" s="166" t="s">
        <v>85</v>
      </c>
      <c r="J17" s="167">
        <f ca="1">SUMIF('AT-101370 CONTAINER REQUEST '!$D$20:$F$29,"*SA-1170*",'AT-101370 CONTAINER REQUEST '!$A$20:$A$29)</f>
        <v>0</v>
      </c>
    </row>
    <row r="18" spans="1:11">
      <c r="A18" s="162"/>
      <c r="B18" s="163" t="s">
        <v>8</v>
      </c>
      <c r="C18" s="163" t="s">
        <v>253</v>
      </c>
      <c r="D18" s="164">
        <v>72</v>
      </c>
      <c r="E18" s="165" t="s">
        <v>145</v>
      </c>
      <c r="F18" s="165" t="s">
        <v>18</v>
      </c>
      <c r="I18" s="166" t="s">
        <v>22</v>
      </c>
      <c r="J18" s="167">
        <f ca="1">SUMIF('AT-101370 CONTAINER REQUEST '!$D$20:$F$29,"*SA568*",'AT-101370 CONTAINER REQUEST '!$A$20:$A$29)</f>
        <v>0</v>
      </c>
    </row>
    <row r="19" spans="1:11">
      <c r="A19" s="162"/>
      <c r="B19" s="163" t="s">
        <v>10</v>
      </c>
      <c r="C19" s="163" t="s">
        <v>254</v>
      </c>
      <c r="D19" s="164">
        <v>54</v>
      </c>
      <c r="E19" s="165" t="s">
        <v>145</v>
      </c>
      <c r="F19" s="165" t="s">
        <v>18</v>
      </c>
      <c r="I19" s="166" t="s">
        <v>24</v>
      </c>
      <c r="J19" s="167">
        <f ca="1">SUMIF('AT-101370 CONTAINER REQUEST '!$D$20:$F$29,"*SA592*",'AT-101370 CONTAINER REQUEST '!$A$20:$A$29)</f>
        <v>0</v>
      </c>
      <c r="K19" s="162" t="s">
        <v>15</v>
      </c>
    </row>
    <row r="20" spans="1:11">
      <c r="A20" s="162"/>
      <c r="B20" s="163" t="s">
        <v>12</v>
      </c>
      <c r="C20" s="163" t="s">
        <v>255</v>
      </c>
      <c r="D20" s="164">
        <v>28</v>
      </c>
      <c r="E20" s="165" t="s">
        <v>145</v>
      </c>
      <c r="F20" s="165" t="s">
        <v>18</v>
      </c>
      <c r="I20" s="166" t="s">
        <v>19</v>
      </c>
      <c r="J20" s="167">
        <f ca="1">SUMIF('AT-101370 CONTAINER REQUEST '!$D$20:$F$29,"*WT-16P*",'AT-101370 CONTAINER REQUEST '!$A$20:$A$29)</f>
        <v>0</v>
      </c>
    </row>
    <row r="21" spans="1:11">
      <c r="A21" s="162"/>
      <c r="B21" s="163" t="s">
        <v>51</v>
      </c>
      <c r="C21" s="163" t="s">
        <v>245</v>
      </c>
      <c r="D21" s="164">
        <v>1</v>
      </c>
      <c r="E21" s="165" t="s">
        <v>145</v>
      </c>
      <c r="F21" s="165" t="s">
        <v>153</v>
      </c>
      <c r="I21" s="166" t="s">
        <v>25</v>
      </c>
      <c r="J21" s="167">
        <f ca="1">SUMIF('AT-101370 CONTAINER REQUEST '!$D$20:$F$29,"*WT-20P*",'AT-101370 CONTAINER REQUEST '!$A$20:$A$29)</f>
        <v>0</v>
      </c>
    </row>
    <row r="22" spans="1:11">
      <c r="A22" s="162"/>
      <c r="B22" s="163" t="s">
        <v>14</v>
      </c>
      <c r="C22" s="163" t="s">
        <v>256</v>
      </c>
      <c r="D22" s="164">
        <v>1</v>
      </c>
      <c r="E22" s="165" t="s">
        <v>145</v>
      </c>
      <c r="F22" s="165" t="s">
        <v>153</v>
      </c>
      <c r="I22" s="166" t="s">
        <v>48</v>
      </c>
      <c r="J22" s="167">
        <f ca="1">SUMIF('AT-101370 CONTAINER REQUEST '!$D$20:$F$29,"*WT-64P*",'AT-101370 CONTAINER REQUEST '!$A$20:$A$29)</f>
        <v>0</v>
      </c>
    </row>
    <row r="23" spans="1:11" s="171" customFormat="1" ht="13.8" thickBot="1">
      <c r="B23" s="163" t="s">
        <v>16</v>
      </c>
      <c r="C23" s="163" t="s">
        <v>257</v>
      </c>
      <c r="D23" s="164">
        <v>1</v>
      </c>
      <c r="E23" s="165" t="s">
        <v>145</v>
      </c>
      <c r="F23" s="165" t="s">
        <v>153</v>
      </c>
      <c r="I23" s="169" t="s">
        <v>81</v>
      </c>
      <c r="J23" s="170">
        <f ca="1">SUMIF('AT-101370 CONTAINER REQUEST '!$D$20:$F$29,"*323034-NC*",'AT-101370 CONTAINER REQUEST '!$A$20:$A$29)</f>
        <v>0</v>
      </c>
    </row>
    <row r="24" spans="1:11" ht="13.8" thickBot="1">
      <c r="A24" s="162"/>
      <c r="B24" s="163" t="s">
        <v>18</v>
      </c>
      <c r="C24" s="163" t="s">
        <v>258</v>
      </c>
      <c r="D24" s="164">
        <v>1</v>
      </c>
      <c r="E24" s="165" t="s">
        <v>145</v>
      </c>
      <c r="F24" s="165" t="s">
        <v>153</v>
      </c>
      <c r="I24" s="171"/>
      <c r="J24" s="171"/>
    </row>
    <row r="25" spans="1:11">
      <c r="A25" s="162"/>
      <c r="B25" s="163" t="s">
        <v>71</v>
      </c>
      <c r="C25" s="163" t="s">
        <v>259</v>
      </c>
      <c r="D25" s="168">
        <v>24</v>
      </c>
      <c r="E25" s="163" t="s">
        <v>154</v>
      </c>
      <c r="F25" s="163" t="s">
        <v>18</v>
      </c>
      <c r="I25" s="187" t="s">
        <v>148</v>
      </c>
      <c r="J25" s="188"/>
    </row>
    <row r="26" spans="1:11">
      <c r="A26" s="171"/>
      <c r="B26" s="163" t="s">
        <v>56</v>
      </c>
      <c r="C26" s="163" t="s">
        <v>260</v>
      </c>
      <c r="D26" s="164">
        <v>1</v>
      </c>
      <c r="E26" s="165" t="s">
        <v>145</v>
      </c>
      <c r="F26" s="165" t="s">
        <v>153</v>
      </c>
      <c r="I26" s="185" t="s">
        <v>70</v>
      </c>
      <c r="J26" s="186" t="s">
        <v>147</v>
      </c>
    </row>
    <row r="27" spans="1:11" s="171" customFormat="1">
      <c r="B27" s="163" t="s">
        <v>207</v>
      </c>
      <c r="C27" s="163" t="s">
        <v>216</v>
      </c>
      <c r="D27" s="164">
        <v>1</v>
      </c>
      <c r="E27" s="165" t="s">
        <v>208</v>
      </c>
      <c r="F27" s="165" t="s">
        <v>153</v>
      </c>
      <c r="G27" s="162"/>
      <c r="I27" s="172" t="s">
        <v>55</v>
      </c>
      <c r="J27" s="167">
        <f>COUNTIF('AT-101370 CONTAINER REQUEST '!$D$65:$F$69,"*GM5305*")</f>
        <v>0</v>
      </c>
    </row>
    <row r="28" spans="1:11" s="171" customFormat="1">
      <c r="B28" s="163" t="s">
        <v>37</v>
      </c>
      <c r="C28" s="163" t="s">
        <v>261</v>
      </c>
      <c r="D28" s="164">
        <v>12</v>
      </c>
      <c r="E28" s="165" t="s">
        <v>86</v>
      </c>
      <c r="F28" s="165" t="s">
        <v>14</v>
      </c>
      <c r="G28" s="162"/>
      <c r="I28" s="172" t="s">
        <v>51</v>
      </c>
      <c r="J28" s="167">
        <f>COUNTIF('AT-101370 CONTAINER REQUEST '!$D$65:$F$69,"*GM5320*")</f>
        <v>0</v>
      </c>
    </row>
    <row r="29" spans="1:11">
      <c r="A29" s="171"/>
      <c r="B29" s="163" t="s">
        <v>166</v>
      </c>
      <c r="C29" s="163" t="s">
        <v>262</v>
      </c>
      <c r="D29" s="164">
        <v>12</v>
      </c>
      <c r="E29" s="163" t="s">
        <v>167</v>
      </c>
      <c r="F29" s="163" t="s">
        <v>14</v>
      </c>
      <c r="G29" s="171"/>
      <c r="I29" s="166" t="s">
        <v>18</v>
      </c>
      <c r="J29" s="167">
        <f>COUNTIF('AT-101370 CONTAINER REQUEST '!$D$65:$F$69,"*GM5350*")</f>
        <v>0</v>
      </c>
    </row>
    <row r="30" spans="1:11">
      <c r="A30" s="171"/>
      <c r="B30" s="173" t="s">
        <v>190</v>
      </c>
      <c r="C30" s="173" t="s">
        <v>191</v>
      </c>
      <c r="D30" s="164">
        <v>1</v>
      </c>
      <c r="E30" s="163" t="s">
        <v>217</v>
      </c>
      <c r="F30" s="165" t="s">
        <v>153</v>
      </c>
      <c r="G30" s="171"/>
      <c r="I30" s="166" t="s">
        <v>14</v>
      </c>
      <c r="J30" s="167">
        <f>COUNTIF('AT-101370 CONTAINER REQUEST '!$D$65:$F$69,"*GM5332*")</f>
        <v>0</v>
      </c>
    </row>
    <row r="31" spans="1:11">
      <c r="A31" s="171"/>
      <c r="B31" s="173" t="s">
        <v>161</v>
      </c>
      <c r="C31" s="173" t="s">
        <v>192</v>
      </c>
      <c r="D31" s="164">
        <v>1</v>
      </c>
      <c r="E31" s="163" t="s">
        <v>217</v>
      </c>
      <c r="F31" s="165" t="s">
        <v>153</v>
      </c>
      <c r="I31" s="172" t="s">
        <v>16</v>
      </c>
      <c r="J31" s="167">
        <f>COUNTIF('AT-101370 CONTAINER REQUEST '!$D$65:$F$69,"*GM5348*")</f>
        <v>0</v>
      </c>
    </row>
    <row r="32" spans="1:11">
      <c r="A32" s="171"/>
      <c r="B32" s="163" t="s">
        <v>168</v>
      </c>
      <c r="C32" s="173" t="s">
        <v>263</v>
      </c>
      <c r="D32" s="164">
        <v>20</v>
      </c>
      <c r="E32" s="163" t="s">
        <v>160</v>
      </c>
      <c r="F32" s="163" t="s">
        <v>14</v>
      </c>
      <c r="I32" s="166" t="s">
        <v>56</v>
      </c>
      <c r="J32" s="167">
        <f>COUNTIF('AT-101370 CONTAINER REQUEST '!$D$65:$F$69,"*KD323025C*")</f>
        <v>0</v>
      </c>
    </row>
    <row r="33" spans="1:10">
      <c r="A33" s="171"/>
      <c r="B33" s="163" t="s">
        <v>43</v>
      </c>
      <c r="C33" s="163" t="s">
        <v>264</v>
      </c>
      <c r="D33" s="164">
        <v>10</v>
      </c>
      <c r="E33" s="163" t="s">
        <v>86</v>
      </c>
      <c r="F33" s="163" t="s">
        <v>14</v>
      </c>
      <c r="I33" s="166" t="s">
        <v>85</v>
      </c>
      <c r="J33" s="167">
        <f>COUNTIF('AT-101370 CONTAINER REQUEST '!$D$65:$F$69,"*SA-1170*")</f>
        <v>0</v>
      </c>
    </row>
    <row r="34" spans="1:10">
      <c r="A34" s="171"/>
      <c r="B34" s="163" t="s">
        <v>68</v>
      </c>
      <c r="C34" s="163" t="s">
        <v>265</v>
      </c>
      <c r="D34" s="164">
        <v>63</v>
      </c>
      <c r="E34" s="163" t="s">
        <v>155</v>
      </c>
      <c r="F34" s="163" t="s">
        <v>14</v>
      </c>
      <c r="I34" s="166" t="s">
        <v>22</v>
      </c>
      <c r="J34" s="167">
        <f>COUNTIF('AT-101370 CONTAINER REQUEST '!$D$65:$F$69,"*SA568*")</f>
        <v>0</v>
      </c>
    </row>
    <row r="35" spans="1:10">
      <c r="A35" s="162"/>
      <c r="B35" s="163" t="s">
        <v>45</v>
      </c>
      <c r="C35" s="163" t="s">
        <v>266</v>
      </c>
      <c r="D35" s="164">
        <v>7</v>
      </c>
      <c r="E35" s="163" t="s">
        <v>155</v>
      </c>
      <c r="F35" s="163" t="s">
        <v>16</v>
      </c>
      <c r="I35" s="166" t="s">
        <v>24</v>
      </c>
      <c r="J35" s="167">
        <f>COUNTIF('AT-101370 CONTAINER REQUEST '!$D$65:$F$69,"*SA592*")</f>
        <v>0</v>
      </c>
    </row>
    <row r="36" spans="1:10">
      <c r="A36" s="162"/>
      <c r="B36" s="163" t="s">
        <v>169</v>
      </c>
      <c r="C36" s="163" t="s">
        <v>267</v>
      </c>
      <c r="D36" s="168">
        <v>4</v>
      </c>
      <c r="E36" s="163" t="s">
        <v>170</v>
      </c>
      <c r="F36" s="163" t="s">
        <v>14</v>
      </c>
      <c r="I36" s="166" t="s">
        <v>19</v>
      </c>
      <c r="J36" s="167">
        <f>COUNTIF('AT-101370 CONTAINER REQUEST '!$D$65:$F$69,"*WT-16P*")</f>
        <v>0</v>
      </c>
    </row>
    <row r="37" spans="1:10">
      <c r="A37" s="162"/>
      <c r="B37" s="163" t="s">
        <v>59</v>
      </c>
      <c r="C37" s="163" t="s">
        <v>268</v>
      </c>
      <c r="D37" s="164">
        <v>48</v>
      </c>
      <c r="E37" s="165" t="s">
        <v>171</v>
      </c>
      <c r="F37" s="165" t="s">
        <v>14</v>
      </c>
      <c r="I37" s="166" t="s">
        <v>25</v>
      </c>
      <c r="J37" s="167">
        <f>COUNTIF('AT-101370 CONTAINER REQUEST '!$D$65:$F$69,"*WT-20P*")</f>
        <v>0</v>
      </c>
    </row>
    <row r="38" spans="1:10">
      <c r="A38" s="162"/>
      <c r="B38" s="163" t="s">
        <v>60</v>
      </c>
      <c r="C38" s="163" t="s">
        <v>269</v>
      </c>
      <c r="D38" s="164">
        <v>57</v>
      </c>
      <c r="E38" s="165" t="s">
        <v>156</v>
      </c>
      <c r="F38" s="165" t="s">
        <v>14</v>
      </c>
      <c r="I38" s="166" t="s">
        <v>48</v>
      </c>
      <c r="J38" s="167">
        <f>COUNTIF('AT-101370 CONTAINER REQUEST '!$D$65:$F$69,"*WT-64P*")</f>
        <v>0</v>
      </c>
    </row>
    <row r="39" spans="1:10" ht="13.8" thickBot="1">
      <c r="A39" s="162"/>
      <c r="B39" s="163" t="s">
        <v>79</v>
      </c>
      <c r="C39" s="163" t="s">
        <v>270</v>
      </c>
      <c r="D39" s="164">
        <v>145</v>
      </c>
      <c r="E39" s="165" t="s">
        <v>157</v>
      </c>
      <c r="F39" s="165" t="s">
        <v>14</v>
      </c>
      <c r="I39" s="169" t="s">
        <v>81</v>
      </c>
      <c r="J39" s="170">
        <f>COUNTIF('AT-101370 CONTAINER REQUEST '!$D$65:$F$69,"*323034-NC*")</f>
        <v>0</v>
      </c>
    </row>
    <row r="40" spans="1:10" ht="13.8" thickBot="1">
      <c r="A40" s="162"/>
      <c r="B40" s="163" t="s">
        <v>94</v>
      </c>
      <c r="C40" s="165" t="s">
        <v>271</v>
      </c>
      <c r="D40" s="164">
        <v>47</v>
      </c>
      <c r="E40" s="165" t="s">
        <v>158</v>
      </c>
      <c r="F40" s="165" t="s">
        <v>14</v>
      </c>
    </row>
    <row r="41" spans="1:10" ht="13.8">
      <c r="A41" s="162"/>
      <c r="B41" s="163" t="s">
        <v>61</v>
      </c>
      <c r="C41" s="163" t="s">
        <v>272</v>
      </c>
      <c r="D41" s="164">
        <v>14</v>
      </c>
      <c r="E41" s="165" t="s">
        <v>159</v>
      </c>
      <c r="F41" s="165" t="s">
        <v>22</v>
      </c>
      <c r="I41" s="183" t="s">
        <v>150</v>
      </c>
      <c r="J41" s="184"/>
    </row>
    <row r="42" spans="1:10">
      <c r="A42" s="162"/>
      <c r="B42" s="163" t="s">
        <v>69</v>
      </c>
      <c r="C42" s="163" t="s">
        <v>273</v>
      </c>
      <c r="D42" s="168">
        <v>140</v>
      </c>
      <c r="E42" s="163" t="s">
        <v>156</v>
      </c>
      <c r="F42" s="165" t="s">
        <v>16</v>
      </c>
      <c r="I42" s="185" t="s">
        <v>70</v>
      </c>
      <c r="J42" s="186" t="s">
        <v>147</v>
      </c>
    </row>
    <row r="43" spans="1:10">
      <c r="A43" s="162"/>
      <c r="B43" s="163" t="s">
        <v>62</v>
      </c>
      <c r="C43" s="163" t="s">
        <v>274</v>
      </c>
      <c r="D43" s="168">
        <v>36</v>
      </c>
      <c r="E43" s="163" t="s">
        <v>155</v>
      </c>
      <c r="F43" s="165" t="s">
        <v>16</v>
      </c>
      <c r="I43" s="174" t="s">
        <v>55</v>
      </c>
      <c r="J43" s="175">
        <f ca="1">J11+J27</f>
        <v>0</v>
      </c>
    </row>
    <row r="44" spans="1:10">
      <c r="A44" s="162"/>
      <c r="B44" s="163" t="s">
        <v>63</v>
      </c>
      <c r="C44" s="163" t="s">
        <v>275</v>
      </c>
      <c r="D44" s="168">
        <v>27</v>
      </c>
      <c r="E44" s="163" t="s">
        <v>155</v>
      </c>
      <c r="F44" s="165" t="s">
        <v>16</v>
      </c>
      <c r="I44" s="174" t="s">
        <v>18</v>
      </c>
      <c r="J44" s="175">
        <f ca="1">J13+J29</f>
        <v>0</v>
      </c>
    </row>
    <row r="45" spans="1:10">
      <c r="A45" s="162"/>
      <c r="B45" s="163" t="s">
        <v>77</v>
      </c>
      <c r="C45" s="163" t="s">
        <v>276</v>
      </c>
      <c r="D45" s="164">
        <v>19</v>
      </c>
      <c r="E45" s="165" t="s">
        <v>160</v>
      </c>
      <c r="F45" s="165" t="s">
        <v>14</v>
      </c>
      <c r="I45" s="174" t="s">
        <v>14</v>
      </c>
      <c r="J45" s="175">
        <f ca="1">J14+J30</f>
        <v>0</v>
      </c>
    </row>
    <row r="46" spans="1:10">
      <c r="A46" s="162"/>
      <c r="B46" s="163" t="s">
        <v>64</v>
      </c>
      <c r="C46" s="163" t="s">
        <v>277</v>
      </c>
      <c r="D46" s="168">
        <v>36</v>
      </c>
      <c r="E46" s="163" t="s">
        <v>232</v>
      </c>
      <c r="F46" s="165" t="s">
        <v>14</v>
      </c>
      <c r="I46" s="174" t="s">
        <v>16</v>
      </c>
      <c r="J46" s="175">
        <f ca="1">J15+J31</f>
        <v>0</v>
      </c>
    </row>
    <row r="47" spans="1:10">
      <c r="A47" s="162"/>
      <c r="B47" s="163" t="s">
        <v>65</v>
      </c>
      <c r="C47" s="163" t="s">
        <v>278</v>
      </c>
      <c r="D47" s="164">
        <v>16</v>
      </c>
      <c r="E47" s="165" t="s">
        <v>233</v>
      </c>
      <c r="F47" s="165" t="s">
        <v>14</v>
      </c>
      <c r="I47" s="174" t="s">
        <v>56</v>
      </c>
      <c r="J47" s="175">
        <f ca="1">J16+J32</f>
        <v>0</v>
      </c>
    </row>
    <row r="48" spans="1:10">
      <c r="A48" s="162"/>
      <c r="B48" s="163" t="s">
        <v>66</v>
      </c>
      <c r="C48" s="163" t="s">
        <v>279</v>
      </c>
      <c r="D48" s="168">
        <v>9</v>
      </c>
      <c r="E48" s="163" t="s">
        <v>234</v>
      </c>
      <c r="F48" s="165" t="s">
        <v>14</v>
      </c>
      <c r="I48" s="174" t="s">
        <v>85</v>
      </c>
      <c r="J48" s="175">
        <f ca="1">J17+J33</f>
        <v>0</v>
      </c>
    </row>
    <row r="49" spans="1:10">
      <c r="A49" s="162"/>
      <c r="B49" s="163" t="s">
        <v>57</v>
      </c>
      <c r="C49" s="163" t="s">
        <v>280</v>
      </c>
      <c r="D49" s="164">
        <v>30</v>
      </c>
      <c r="E49" s="165" t="s">
        <v>160</v>
      </c>
      <c r="F49" s="165" t="s">
        <v>14</v>
      </c>
      <c r="I49" s="174" t="s">
        <v>22</v>
      </c>
      <c r="J49" s="175">
        <f ca="1">J18+J34</f>
        <v>0</v>
      </c>
    </row>
    <row r="50" spans="1:10">
      <c r="A50" s="162"/>
      <c r="B50" s="163" t="s">
        <v>73</v>
      </c>
      <c r="C50" s="163" t="s">
        <v>281</v>
      </c>
      <c r="D50" s="168">
        <v>29</v>
      </c>
      <c r="E50" s="163" t="s">
        <v>82</v>
      </c>
      <c r="F50" s="165" t="s">
        <v>14</v>
      </c>
      <c r="I50" s="174" t="s">
        <v>24</v>
      </c>
      <c r="J50" s="175">
        <f ca="1">J19+J35</f>
        <v>0</v>
      </c>
    </row>
    <row r="51" spans="1:10">
      <c r="A51" s="162"/>
      <c r="B51" s="163" t="s">
        <v>76</v>
      </c>
      <c r="C51" s="163" t="s">
        <v>282</v>
      </c>
      <c r="D51" s="164">
        <v>61</v>
      </c>
      <c r="E51" s="165" t="s">
        <v>235</v>
      </c>
      <c r="F51" s="165" t="s">
        <v>14</v>
      </c>
      <c r="I51" s="174" t="s">
        <v>19</v>
      </c>
      <c r="J51" s="175">
        <f ca="1">J20+J36</f>
        <v>0</v>
      </c>
    </row>
    <row r="52" spans="1:10">
      <c r="A52" s="162"/>
      <c r="B52" s="163" t="s">
        <v>80</v>
      </c>
      <c r="C52" s="163" t="s">
        <v>283</v>
      </c>
      <c r="D52" s="168">
        <v>62</v>
      </c>
      <c r="E52" s="163" t="s">
        <v>232</v>
      </c>
      <c r="F52" s="165" t="s">
        <v>14</v>
      </c>
      <c r="I52" s="174" t="s">
        <v>25</v>
      </c>
      <c r="J52" s="175">
        <f ca="1">J21+J37</f>
        <v>0</v>
      </c>
    </row>
    <row r="53" spans="1:10">
      <c r="A53" s="162"/>
      <c r="B53" s="163" t="s">
        <v>83</v>
      </c>
      <c r="C53" s="163" t="s">
        <v>284</v>
      </c>
      <c r="D53" s="168">
        <v>35</v>
      </c>
      <c r="E53" s="163" t="s">
        <v>84</v>
      </c>
      <c r="F53" s="165" t="s">
        <v>14</v>
      </c>
      <c r="I53" s="174" t="s">
        <v>48</v>
      </c>
      <c r="J53" s="175">
        <f ca="1">J22+J38</f>
        <v>0</v>
      </c>
    </row>
    <row r="54" spans="1:10" ht="13.8" thickBot="1">
      <c r="A54" s="162"/>
      <c r="B54" s="163" t="s">
        <v>89</v>
      </c>
      <c r="C54" s="163" t="s">
        <v>285</v>
      </c>
      <c r="D54" s="164">
        <v>88</v>
      </c>
      <c r="E54" s="163" t="s">
        <v>92</v>
      </c>
      <c r="F54" s="165" t="s">
        <v>14</v>
      </c>
      <c r="I54" s="176" t="s">
        <v>81</v>
      </c>
      <c r="J54" s="177">
        <f ca="1">J23+J39</f>
        <v>0</v>
      </c>
    </row>
    <row r="55" spans="1:10">
      <c r="A55" s="162"/>
      <c r="B55" s="163" t="s">
        <v>90</v>
      </c>
      <c r="C55" s="163" t="s">
        <v>286</v>
      </c>
      <c r="D55" s="164">
        <v>6</v>
      </c>
      <c r="E55" s="163" t="s">
        <v>155</v>
      </c>
      <c r="F55" s="165" t="s">
        <v>16</v>
      </c>
    </row>
    <row r="56" spans="1:10">
      <c r="A56" s="162"/>
      <c r="B56" s="163" t="s">
        <v>91</v>
      </c>
      <c r="C56" s="163" t="s">
        <v>287</v>
      </c>
      <c r="D56" s="164">
        <v>28</v>
      </c>
      <c r="E56" s="163" t="s">
        <v>238</v>
      </c>
      <c r="F56" s="165" t="s">
        <v>14</v>
      </c>
    </row>
    <row r="57" spans="1:10">
      <c r="A57" s="162"/>
      <c r="B57" s="163" t="s">
        <v>197</v>
      </c>
      <c r="C57" s="163" t="s">
        <v>196</v>
      </c>
      <c r="D57" s="164">
        <v>28</v>
      </c>
      <c r="E57" s="163" t="s">
        <v>236</v>
      </c>
      <c r="F57" s="165" t="s">
        <v>16</v>
      </c>
    </row>
    <row r="58" spans="1:10" s="171" customFormat="1">
      <c r="B58" s="163" t="s">
        <v>219</v>
      </c>
      <c r="C58" s="163" t="s">
        <v>288</v>
      </c>
      <c r="D58" s="164">
        <v>1</v>
      </c>
      <c r="E58" s="163" t="s">
        <v>145</v>
      </c>
      <c r="F58" s="165" t="s">
        <v>61</v>
      </c>
      <c r="I58" s="162"/>
      <c r="J58" s="162"/>
    </row>
    <row r="59" spans="1:10" s="171" customFormat="1">
      <c r="B59" s="163" t="s">
        <v>220</v>
      </c>
      <c r="C59" s="163" t="s">
        <v>223</v>
      </c>
      <c r="D59" s="164">
        <v>88</v>
      </c>
      <c r="E59" s="163" t="s">
        <v>237</v>
      </c>
      <c r="F59" s="163" t="s">
        <v>14</v>
      </c>
    </row>
    <row r="60" spans="1:10">
      <c r="A60" s="162"/>
      <c r="B60" s="163" t="s">
        <v>221</v>
      </c>
      <c r="C60" s="163" t="s">
        <v>224</v>
      </c>
      <c r="D60" s="164">
        <v>8</v>
      </c>
      <c r="E60" s="163" t="s">
        <v>145</v>
      </c>
      <c r="F60" s="163" t="s">
        <v>14</v>
      </c>
      <c r="I60" s="171"/>
      <c r="J60" s="171"/>
    </row>
    <row r="61" spans="1:10">
      <c r="A61" s="162"/>
      <c r="B61" s="163" t="s">
        <v>222</v>
      </c>
      <c r="C61" s="163" t="s">
        <v>225</v>
      </c>
      <c r="D61" s="164">
        <v>7</v>
      </c>
      <c r="E61" s="163" t="s">
        <v>145</v>
      </c>
      <c r="F61" s="163" t="s">
        <v>7</v>
      </c>
    </row>
    <row r="62" spans="1:10">
      <c r="A62" s="162"/>
      <c r="B62" s="163" t="s">
        <v>230</v>
      </c>
      <c r="C62" s="163" t="s">
        <v>231</v>
      </c>
      <c r="D62" s="164">
        <v>18</v>
      </c>
      <c r="E62" s="163" t="s">
        <v>145</v>
      </c>
      <c r="F62" s="163" t="s">
        <v>14</v>
      </c>
    </row>
    <row r="63" spans="1:10">
      <c r="A63" s="162"/>
      <c r="B63" s="163" t="s">
        <v>22</v>
      </c>
      <c r="C63" s="163" t="s">
        <v>289</v>
      </c>
      <c r="D63" s="164">
        <v>1</v>
      </c>
      <c r="E63" s="165" t="s">
        <v>145</v>
      </c>
      <c r="F63" s="165" t="s">
        <v>153</v>
      </c>
    </row>
    <row r="64" spans="1:10">
      <c r="A64" s="162"/>
      <c r="B64" s="163" t="s">
        <v>24</v>
      </c>
      <c r="C64" s="163" t="s">
        <v>290</v>
      </c>
      <c r="D64" s="164">
        <v>1</v>
      </c>
      <c r="E64" s="165" t="s">
        <v>145</v>
      </c>
      <c r="F64" s="165" t="s">
        <v>153</v>
      </c>
    </row>
    <row r="65" spans="1:6">
      <c r="A65" s="162"/>
      <c r="B65" s="163" t="s">
        <v>27</v>
      </c>
      <c r="C65" s="163" t="s">
        <v>291</v>
      </c>
      <c r="D65" s="164">
        <v>63</v>
      </c>
      <c r="E65" s="165" t="s">
        <v>97</v>
      </c>
      <c r="F65" s="165" t="s">
        <v>14</v>
      </c>
    </row>
    <row r="66" spans="1:6">
      <c r="A66" s="162"/>
      <c r="B66" s="163" t="s">
        <v>28</v>
      </c>
      <c r="C66" s="163" t="s">
        <v>292</v>
      </c>
      <c r="D66" s="164">
        <v>63</v>
      </c>
      <c r="E66" s="165" t="s">
        <v>145</v>
      </c>
      <c r="F66" s="165" t="s">
        <v>14</v>
      </c>
    </row>
    <row r="67" spans="1:6">
      <c r="A67" s="162"/>
      <c r="B67" s="163" t="s">
        <v>29</v>
      </c>
      <c r="C67" s="163" t="s">
        <v>293</v>
      </c>
      <c r="D67" s="164">
        <v>63</v>
      </c>
      <c r="E67" s="165" t="s">
        <v>145</v>
      </c>
      <c r="F67" s="165" t="s">
        <v>14</v>
      </c>
    </row>
    <row r="68" spans="1:6">
      <c r="A68" s="162"/>
      <c r="B68" s="163" t="s">
        <v>31</v>
      </c>
      <c r="C68" s="163" t="s">
        <v>87</v>
      </c>
      <c r="D68" s="164">
        <v>1</v>
      </c>
      <c r="E68" s="165" t="s">
        <v>217</v>
      </c>
      <c r="F68" s="165" t="s">
        <v>161</v>
      </c>
    </row>
    <row r="69" spans="1:6">
      <c r="A69" s="162"/>
      <c r="B69" s="163" t="s">
        <v>33</v>
      </c>
      <c r="C69" s="163" t="s">
        <v>88</v>
      </c>
      <c r="D69" s="164">
        <v>1</v>
      </c>
      <c r="E69" s="165" t="s">
        <v>218</v>
      </c>
      <c r="F69" s="165" t="s">
        <v>161</v>
      </c>
    </row>
    <row r="70" spans="1:6">
      <c r="A70" s="162"/>
      <c r="B70" s="163" t="s">
        <v>34</v>
      </c>
      <c r="C70" s="163" t="s">
        <v>294</v>
      </c>
      <c r="D70" s="164">
        <v>10</v>
      </c>
      <c r="E70" s="165" t="s">
        <v>86</v>
      </c>
      <c r="F70" s="165" t="s">
        <v>14</v>
      </c>
    </row>
    <row r="71" spans="1:6">
      <c r="A71" s="162"/>
      <c r="B71" s="163" t="s">
        <v>67</v>
      </c>
      <c r="C71" s="163" t="s">
        <v>295</v>
      </c>
      <c r="D71" s="164">
        <v>46</v>
      </c>
      <c r="E71" s="165" t="s">
        <v>239</v>
      </c>
      <c r="F71" s="165" t="s">
        <v>14</v>
      </c>
    </row>
    <row r="72" spans="1:6">
      <c r="A72" s="162"/>
      <c r="B72" s="163" t="s">
        <v>35</v>
      </c>
      <c r="C72" s="163" t="s">
        <v>296</v>
      </c>
      <c r="D72" s="164">
        <v>54</v>
      </c>
      <c r="E72" s="165" t="s">
        <v>240</v>
      </c>
      <c r="F72" s="165" t="s">
        <v>14</v>
      </c>
    </row>
    <row r="73" spans="1:6">
      <c r="A73" s="162"/>
      <c r="B73" s="163" t="s">
        <v>52</v>
      </c>
      <c r="C73" s="163" t="s">
        <v>297</v>
      </c>
      <c r="D73" s="164">
        <v>20</v>
      </c>
      <c r="E73" s="165" t="s">
        <v>162</v>
      </c>
      <c r="F73" s="165" t="s">
        <v>14</v>
      </c>
    </row>
    <row r="74" spans="1:6">
      <c r="A74" s="162"/>
      <c r="B74" s="163" t="s">
        <v>47</v>
      </c>
      <c r="C74" s="163" t="s">
        <v>298</v>
      </c>
      <c r="D74" s="164">
        <v>42</v>
      </c>
      <c r="E74" s="165" t="s">
        <v>145</v>
      </c>
      <c r="F74" s="165" t="s">
        <v>14</v>
      </c>
    </row>
    <row r="75" spans="1:6">
      <c r="A75" s="162"/>
      <c r="B75" s="163" t="s">
        <v>9</v>
      </c>
      <c r="C75" s="163" t="s">
        <v>299</v>
      </c>
      <c r="D75" s="164">
        <v>19</v>
      </c>
      <c r="E75" s="165" t="s">
        <v>241</v>
      </c>
      <c r="F75" s="165" t="s">
        <v>16</v>
      </c>
    </row>
    <row r="76" spans="1:6">
      <c r="A76" s="162"/>
      <c r="B76" s="163" t="s">
        <v>11</v>
      </c>
      <c r="C76" s="163" t="s">
        <v>300</v>
      </c>
      <c r="D76" s="164">
        <v>30</v>
      </c>
      <c r="E76" s="165" t="s">
        <v>145</v>
      </c>
      <c r="F76" s="165" t="s">
        <v>14</v>
      </c>
    </row>
    <row r="77" spans="1:6">
      <c r="A77" s="162"/>
      <c r="B77" s="163" t="s">
        <v>13</v>
      </c>
      <c r="C77" s="163" t="s">
        <v>301</v>
      </c>
      <c r="D77" s="164">
        <v>28</v>
      </c>
      <c r="E77" s="165" t="s">
        <v>145</v>
      </c>
      <c r="F77" s="165" t="s">
        <v>14</v>
      </c>
    </row>
    <row r="78" spans="1:6">
      <c r="A78" s="162"/>
      <c r="B78" s="163" t="s">
        <v>17</v>
      </c>
      <c r="C78" s="163" t="s">
        <v>302</v>
      </c>
      <c r="D78" s="164">
        <v>1</v>
      </c>
      <c r="E78" s="165" t="s">
        <v>163</v>
      </c>
      <c r="F78" s="165" t="s">
        <v>19</v>
      </c>
    </row>
    <row r="79" spans="1:6">
      <c r="A79" s="162"/>
      <c r="B79" s="163" t="s">
        <v>19</v>
      </c>
      <c r="C79" s="163" t="s">
        <v>187</v>
      </c>
      <c r="D79" s="164">
        <v>1</v>
      </c>
      <c r="E79" s="165" t="s">
        <v>163</v>
      </c>
      <c r="F79" s="165" t="s">
        <v>153</v>
      </c>
    </row>
    <row r="80" spans="1:6">
      <c r="A80" s="162"/>
      <c r="B80" s="163" t="s">
        <v>20</v>
      </c>
      <c r="C80" s="163" t="s">
        <v>303</v>
      </c>
      <c r="D80" s="164">
        <v>1</v>
      </c>
      <c r="E80" s="165" t="s">
        <v>164</v>
      </c>
      <c r="F80" s="165" t="s">
        <v>19</v>
      </c>
    </row>
    <row r="81" spans="1:6">
      <c r="A81" s="162"/>
      <c r="B81" s="163" t="s">
        <v>21</v>
      </c>
      <c r="C81" s="163" t="s">
        <v>304</v>
      </c>
      <c r="D81" s="164">
        <v>7</v>
      </c>
      <c r="E81" s="165" t="s">
        <v>155</v>
      </c>
      <c r="F81" s="165" t="s">
        <v>16</v>
      </c>
    </row>
    <row r="82" spans="1:6">
      <c r="A82" s="162"/>
      <c r="B82" s="163" t="s">
        <v>23</v>
      </c>
      <c r="C82" s="163" t="s">
        <v>305</v>
      </c>
      <c r="D82" s="164">
        <v>1</v>
      </c>
      <c r="E82" s="165" t="s">
        <v>217</v>
      </c>
      <c r="F82" s="165" t="s">
        <v>25</v>
      </c>
    </row>
    <row r="83" spans="1:6">
      <c r="A83" s="162"/>
      <c r="B83" s="163" t="s">
        <v>25</v>
      </c>
      <c r="C83" s="163" t="s">
        <v>306</v>
      </c>
      <c r="D83" s="164">
        <v>1</v>
      </c>
      <c r="E83" s="165" t="s">
        <v>217</v>
      </c>
      <c r="F83" s="165" t="s">
        <v>153</v>
      </c>
    </row>
    <row r="84" spans="1:6">
      <c r="A84" s="162"/>
      <c r="B84" s="163" t="s">
        <v>26</v>
      </c>
      <c r="C84" s="163" t="s">
        <v>307</v>
      </c>
      <c r="D84" s="164">
        <v>28</v>
      </c>
      <c r="E84" s="165" t="s">
        <v>145</v>
      </c>
      <c r="F84" s="165" t="s">
        <v>14</v>
      </c>
    </row>
    <row r="85" spans="1:6">
      <c r="A85" s="162"/>
      <c r="B85" s="163" t="s">
        <v>30</v>
      </c>
      <c r="C85" s="163" t="s">
        <v>308</v>
      </c>
      <c r="D85" s="164">
        <v>140</v>
      </c>
      <c r="E85" s="165" t="s">
        <v>145</v>
      </c>
      <c r="F85" s="165" t="s">
        <v>14</v>
      </c>
    </row>
    <row r="86" spans="1:6">
      <c r="A86" s="162"/>
      <c r="B86" s="163" t="s">
        <v>32</v>
      </c>
      <c r="C86" s="163" t="s">
        <v>309</v>
      </c>
      <c r="D86" s="164">
        <v>140</v>
      </c>
      <c r="E86" s="165" t="s">
        <v>145</v>
      </c>
      <c r="F86" s="165" t="s">
        <v>16</v>
      </c>
    </row>
    <row r="87" spans="1:6">
      <c r="A87" s="162"/>
      <c r="B87" s="163" t="s">
        <v>36</v>
      </c>
      <c r="C87" s="163" t="s">
        <v>310</v>
      </c>
      <c r="D87" s="164">
        <v>63</v>
      </c>
      <c r="E87" s="165" t="s">
        <v>165</v>
      </c>
      <c r="F87" s="165" t="s">
        <v>14</v>
      </c>
    </row>
    <row r="88" spans="1:6">
      <c r="A88" s="162"/>
      <c r="B88" s="163" t="s">
        <v>38</v>
      </c>
      <c r="C88" s="163" t="s">
        <v>311</v>
      </c>
      <c r="D88" s="164">
        <v>63</v>
      </c>
      <c r="E88" s="165" t="s">
        <v>242</v>
      </c>
      <c r="F88" s="165" t="s">
        <v>14</v>
      </c>
    </row>
    <row r="89" spans="1:6">
      <c r="A89" s="162"/>
      <c r="B89" s="163" t="s">
        <v>39</v>
      </c>
      <c r="C89" s="163" t="s">
        <v>312</v>
      </c>
      <c r="D89" s="164">
        <v>63</v>
      </c>
      <c r="E89" s="165" t="s">
        <v>82</v>
      </c>
      <c r="F89" s="165" t="s">
        <v>14</v>
      </c>
    </row>
    <row r="90" spans="1:6">
      <c r="A90" s="162"/>
      <c r="B90" s="163" t="s">
        <v>40</v>
      </c>
      <c r="C90" s="163" t="s">
        <v>313</v>
      </c>
      <c r="D90" s="164">
        <v>63</v>
      </c>
      <c r="E90" s="165" t="s">
        <v>243</v>
      </c>
      <c r="F90" s="165" t="s">
        <v>14</v>
      </c>
    </row>
    <row r="91" spans="1:6">
      <c r="A91" s="162"/>
      <c r="B91" s="163" t="s">
        <v>41</v>
      </c>
      <c r="C91" s="163" t="s">
        <v>314</v>
      </c>
      <c r="D91" s="164">
        <v>63</v>
      </c>
      <c r="E91" s="165" t="s">
        <v>82</v>
      </c>
      <c r="F91" s="165" t="s">
        <v>14</v>
      </c>
    </row>
    <row r="92" spans="1:6">
      <c r="A92" s="162"/>
      <c r="B92" s="163" t="s">
        <v>42</v>
      </c>
      <c r="C92" s="163" t="s">
        <v>315</v>
      </c>
      <c r="D92" s="164">
        <v>63</v>
      </c>
      <c r="E92" s="165" t="s">
        <v>82</v>
      </c>
      <c r="F92" s="165" t="s">
        <v>14</v>
      </c>
    </row>
    <row r="93" spans="1:6">
      <c r="A93" s="162"/>
      <c r="B93" s="163" t="s">
        <v>44</v>
      </c>
      <c r="C93" s="163" t="s">
        <v>316</v>
      </c>
      <c r="D93" s="164">
        <v>63</v>
      </c>
      <c r="E93" s="165" t="s">
        <v>145</v>
      </c>
      <c r="F93" s="165" t="s">
        <v>14</v>
      </c>
    </row>
    <row r="94" spans="1:6">
      <c r="A94" s="162"/>
      <c r="B94" s="163" t="s">
        <v>46</v>
      </c>
      <c r="C94" s="163" t="s">
        <v>317</v>
      </c>
      <c r="D94" s="164">
        <v>1</v>
      </c>
      <c r="E94" s="165" t="s">
        <v>217</v>
      </c>
      <c r="F94" s="165" t="s">
        <v>48</v>
      </c>
    </row>
    <row r="95" spans="1:6">
      <c r="A95" s="162"/>
      <c r="B95" s="163" t="s">
        <v>48</v>
      </c>
      <c r="C95" s="163" t="s">
        <v>318</v>
      </c>
      <c r="D95" s="164">
        <v>1</v>
      </c>
      <c r="E95" s="165" t="s">
        <v>217</v>
      </c>
      <c r="F95" s="165" t="s">
        <v>153</v>
      </c>
    </row>
    <row r="96" spans="1:6">
      <c r="A96" s="162"/>
      <c r="B96" s="163" t="s">
        <v>49</v>
      </c>
      <c r="C96" s="163" t="s">
        <v>319</v>
      </c>
      <c r="D96" s="164">
        <v>63</v>
      </c>
      <c r="E96" s="165" t="s">
        <v>82</v>
      </c>
      <c r="F96" s="165" t="s">
        <v>14</v>
      </c>
    </row>
    <row r="97" spans="1:6">
      <c r="A97" s="162"/>
      <c r="B97" s="163" t="s">
        <v>95</v>
      </c>
      <c r="C97" s="163" t="s">
        <v>320</v>
      </c>
      <c r="D97" s="164">
        <v>28</v>
      </c>
      <c r="E97" s="165" t="s">
        <v>244</v>
      </c>
      <c r="F97" s="165" t="s">
        <v>14</v>
      </c>
    </row>
    <row r="98" spans="1:6">
      <c r="A98" s="162"/>
      <c r="B98" s="163" t="s">
        <v>50</v>
      </c>
      <c r="C98" s="163" t="s">
        <v>321</v>
      </c>
      <c r="D98" s="164">
        <v>6</v>
      </c>
      <c r="E98" s="165" t="s">
        <v>233</v>
      </c>
      <c r="F98" s="165" t="s">
        <v>14</v>
      </c>
    </row>
    <row r="99" spans="1:6">
      <c r="A99" s="162"/>
      <c r="B99" s="178"/>
      <c r="C99" s="178"/>
    </row>
    <row r="100" spans="1:6">
      <c r="A100" s="162"/>
    </row>
    <row r="101" spans="1:6">
      <c r="A101" s="162"/>
      <c r="B101" s="178"/>
      <c r="C101" s="178"/>
    </row>
    <row r="102" spans="1:6">
      <c r="A102" s="162"/>
    </row>
    <row r="103" spans="1:6">
      <c r="A103" s="162"/>
      <c r="B103" s="178"/>
      <c r="C103" s="178"/>
    </row>
    <row r="104" spans="1:6">
      <c r="A104" s="162"/>
    </row>
    <row r="105" spans="1:6">
      <c r="A105" s="162"/>
      <c r="B105" s="178"/>
      <c r="C105" s="178"/>
    </row>
    <row r="106" spans="1:6">
      <c r="A106" s="162"/>
    </row>
    <row r="107" spans="1:6">
      <c r="A107" s="162"/>
      <c r="B107" s="178"/>
      <c r="C107" s="178"/>
    </row>
    <row r="108" spans="1:6">
      <c r="A108" s="162"/>
    </row>
    <row r="109" spans="1:6">
      <c r="A109" s="162"/>
      <c r="B109" s="178"/>
      <c r="C109" s="178"/>
    </row>
    <row r="110" spans="1:6">
      <c r="A110" s="162"/>
    </row>
    <row r="111" spans="1:6">
      <c r="A111" s="162"/>
    </row>
    <row r="112" spans="1:6">
      <c r="A112" s="162"/>
    </row>
    <row r="113" spans="1:1">
      <c r="A113" s="162"/>
    </row>
    <row r="114" spans="1:1">
      <c r="A114" s="162"/>
    </row>
    <row r="115" spans="1:1">
      <c r="A115" s="162"/>
    </row>
    <row r="116" spans="1:1">
      <c r="A116" s="179"/>
    </row>
    <row r="118" spans="1:1">
      <c r="A118" s="179"/>
    </row>
    <row r="120" spans="1:1">
      <c r="A120" s="179"/>
    </row>
    <row r="122" spans="1:1">
      <c r="A122" s="179"/>
    </row>
    <row r="124" spans="1:1">
      <c r="A124" s="179"/>
    </row>
    <row r="126" spans="1:1">
      <c r="A126" s="179"/>
    </row>
  </sheetData>
  <sortState xmlns:xlrd2="http://schemas.microsoft.com/office/spreadsheetml/2017/richdata2" ref="B9:F109">
    <sortCondition ref="B8"/>
  </sortState>
  <mergeCells count="10">
    <mergeCell ref="B6:B7"/>
    <mergeCell ref="C6:C7"/>
    <mergeCell ref="I25:J25"/>
    <mergeCell ref="I9:J9"/>
    <mergeCell ref="I41:J41"/>
    <mergeCell ref="B2:E4"/>
    <mergeCell ref="A1:J1"/>
    <mergeCell ref="E6:E7"/>
    <mergeCell ref="D6:D7"/>
    <mergeCell ref="F6:F7"/>
  </mergeCells>
  <pageMargins left="0.25" right="0.25" top="0.75" bottom="0.75" header="0.3" footer="0.3"/>
  <pageSetup scale="6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17"/>
  <sheetViews>
    <sheetView zoomScale="75" zoomScaleNormal="75" workbookViewId="0">
      <selection activeCell="C2" sqref="C2:N2"/>
    </sheetView>
  </sheetViews>
  <sheetFormatPr defaultRowHeight="13.2"/>
  <cols>
    <col min="1" max="1" width="1.109375" customWidth="1"/>
    <col min="2" max="2" width="1.5546875" customWidth="1"/>
    <col min="3" max="3" width="33.109375" customWidth="1"/>
    <col min="6" max="6" width="9.5546875" customWidth="1"/>
    <col min="13" max="13" width="5.109375" customWidth="1"/>
    <col min="14" max="14" width="7.44140625" customWidth="1"/>
    <col min="15" max="15" width="4.109375" customWidth="1"/>
  </cols>
  <sheetData>
    <row r="1" spans="2:15" ht="10.5" customHeight="1"/>
    <row r="2" spans="2:15" ht="43.8">
      <c r="B2" s="12"/>
      <c r="C2" s="155" t="s">
        <v>98</v>
      </c>
      <c r="D2" s="156"/>
      <c r="E2" s="156"/>
      <c r="F2" s="156"/>
      <c r="G2" s="156"/>
      <c r="H2" s="156"/>
      <c r="I2" s="156"/>
      <c r="J2" s="156"/>
      <c r="K2" s="156"/>
      <c r="L2" s="156"/>
      <c r="M2" s="156"/>
      <c r="N2" s="156"/>
      <c r="O2" s="13"/>
    </row>
    <row r="3" spans="2:15" ht="30">
      <c r="B3" s="14"/>
      <c r="C3" s="64"/>
      <c r="D3" s="36"/>
      <c r="E3" s="65" t="s">
        <v>105</v>
      </c>
      <c r="F3" s="66"/>
      <c r="G3" s="66"/>
      <c r="H3" s="66"/>
      <c r="I3" s="66"/>
      <c r="J3" s="66"/>
      <c r="K3" s="66"/>
      <c r="L3" s="66"/>
      <c r="M3" s="66"/>
      <c r="N3" s="66"/>
      <c r="O3" s="16"/>
    </row>
    <row r="4" spans="2:15" ht="17.25" customHeight="1">
      <c r="B4" s="14"/>
      <c r="C4" s="64"/>
      <c r="D4" s="65"/>
      <c r="E4" s="66"/>
      <c r="F4" s="66"/>
      <c r="G4" s="66"/>
      <c r="H4" s="66"/>
      <c r="I4" s="66"/>
      <c r="J4" s="66"/>
      <c r="K4" s="66"/>
      <c r="L4" s="66"/>
      <c r="M4" s="66"/>
      <c r="N4" s="66"/>
      <c r="O4" s="16"/>
    </row>
    <row r="5" spans="2:15" ht="50.25" customHeight="1" thickBot="1">
      <c r="B5" s="14"/>
      <c r="C5" s="64" t="s">
        <v>215</v>
      </c>
      <c r="D5" s="157"/>
      <c r="E5" s="157"/>
      <c r="F5" s="157"/>
      <c r="G5" s="157"/>
      <c r="H5" s="157"/>
      <c r="I5" s="157"/>
      <c r="J5" s="157"/>
      <c r="K5" s="157"/>
      <c r="L5" s="157"/>
      <c r="M5" s="157"/>
      <c r="N5" s="157"/>
      <c r="O5" s="16"/>
    </row>
    <row r="6" spans="2:15" ht="13.5" customHeight="1">
      <c r="B6" s="14"/>
      <c r="C6" s="64"/>
      <c r="D6" s="15"/>
      <c r="E6" s="15"/>
      <c r="F6" s="15"/>
      <c r="G6" s="15"/>
      <c r="H6" s="15"/>
      <c r="I6" s="15"/>
      <c r="J6" s="15"/>
      <c r="K6" s="15"/>
      <c r="L6" s="15"/>
      <c r="M6" s="15"/>
      <c r="N6" s="15"/>
      <c r="O6" s="16"/>
    </row>
    <row r="7" spans="2:15" ht="38.25" customHeight="1" thickBot="1">
      <c r="B7" s="14"/>
      <c r="C7" s="64" t="s">
        <v>127</v>
      </c>
      <c r="D7" s="15"/>
      <c r="E7" s="15"/>
      <c r="F7" s="15"/>
      <c r="G7" s="15"/>
      <c r="H7" s="159"/>
      <c r="I7" s="159"/>
      <c r="J7" s="159"/>
      <c r="K7" s="159"/>
      <c r="L7" s="15"/>
      <c r="M7" s="15"/>
      <c r="N7" s="15"/>
      <c r="O7" s="16"/>
    </row>
    <row r="8" spans="2:15" ht="25.2" thickBot="1">
      <c r="B8" s="14"/>
      <c r="C8" s="64"/>
      <c r="D8" s="15"/>
      <c r="E8" s="15"/>
      <c r="F8" s="15"/>
      <c r="G8" s="15"/>
      <c r="H8" s="15"/>
      <c r="I8" s="15"/>
      <c r="J8" s="15"/>
      <c r="K8" s="15"/>
      <c r="L8" s="15"/>
      <c r="M8" s="15"/>
      <c r="N8" s="15"/>
      <c r="O8" s="16"/>
    </row>
    <row r="9" spans="2:15" ht="38.25" customHeight="1" thickBot="1">
      <c r="B9" s="14"/>
      <c r="C9" s="64" t="s">
        <v>129</v>
      </c>
      <c r="D9" s="37"/>
      <c r="F9" s="37"/>
      <c r="H9" s="37"/>
      <c r="I9" s="5"/>
      <c r="J9" s="37"/>
      <c r="K9" s="6"/>
      <c r="L9" s="37"/>
      <c r="M9" s="26"/>
      <c r="N9" s="28"/>
      <c r="O9" s="16"/>
    </row>
    <row r="10" spans="2:15" ht="32.25" customHeight="1">
      <c r="B10" s="14"/>
      <c r="C10" s="67" t="s">
        <v>130</v>
      </c>
      <c r="D10" s="20" t="s">
        <v>101</v>
      </c>
      <c r="E10" s="21"/>
      <c r="F10" s="20" t="s">
        <v>104</v>
      </c>
      <c r="G10" s="21"/>
      <c r="H10" s="22" t="s">
        <v>128</v>
      </c>
      <c r="I10" s="21"/>
      <c r="J10" s="23" t="s">
        <v>102</v>
      </c>
      <c r="K10" s="21"/>
      <c r="L10" s="23" t="s">
        <v>103</v>
      </c>
      <c r="M10" s="27"/>
      <c r="N10" s="24"/>
      <c r="O10" s="16"/>
    </row>
    <row r="11" spans="2:15" ht="24.6">
      <c r="B11" s="14"/>
      <c r="C11" s="64" t="s">
        <v>133</v>
      </c>
      <c r="D11" s="15"/>
      <c r="E11" s="160"/>
      <c r="F11" s="160"/>
      <c r="G11" s="160"/>
      <c r="H11" s="160"/>
      <c r="I11" s="160"/>
      <c r="J11" s="160"/>
      <c r="K11" s="160"/>
      <c r="L11" s="15"/>
      <c r="M11" s="15"/>
      <c r="N11" s="15"/>
      <c r="O11" s="16"/>
    </row>
    <row r="12" spans="2:15" ht="22.5" customHeight="1">
      <c r="B12" s="14"/>
      <c r="C12" s="64"/>
      <c r="D12" s="158"/>
      <c r="E12" s="158"/>
      <c r="F12" s="158"/>
      <c r="G12" s="158"/>
      <c r="H12" s="158"/>
      <c r="I12" s="158"/>
      <c r="J12" s="158"/>
      <c r="K12" s="158"/>
      <c r="L12" s="158"/>
      <c r="M12" s="158"/>
      <c r="N12" s="158"/>
      <c r="O12" s="16"/>
    </row>
    <row r="13" spans="2:15" ht="36.75" customHeight="1" thickBot="1">
      <c r="B13" s="14"/>
      <c r="C13" s="64" t="s">
        <v>99</v>
      </c>
      <c r="D13" s="15"/>
      <c r="E13" s="15"/>
      <c r="F13" s="15"/>
      <c r="G13" s="15"/>
      <c r="H13" s="157"/>
      <c r="I13" s="157"/>
      <c r="J13" s="157"/>
      <c r="K13" s="157"/>
      <c r="L13" s="15"/>
      <c r="M13" s="15"/>
      <c r="N13" s="15"/>
      <c r="O13" s="16"/>
    </row>
    <row r="14" spans="2:15" ht="21.75" customHeight="1">
      <c r="B14" s="14"/>
      <c r="C14" s="64"/>
      <c r="D14" s="15"/>
      <c r="E14" s="15"/>
      <c r="F14" s="15"/>
      <c r="G14" s="15"/>
      <c r="H14" s="15"/>
      <c r="I14" s="15"/>
      <c r="J14" s="15"/>
      <c r="K14" s="15"/>
      <c r="L14" s="15"/>
      <c r="M14" s="15"/>
      <c r="N14" s="15"/>
      <c r="O14" s="16"/>
    </row>
    <row r="15" spans="2:15" ht="38.25" customHeight="1" thickBot="1">
      <c r="B15" s="14"/>
      <c r="C15" s="64" t="s">
        <v>100</v>
      </c>
      <c r="D15" s="157"/>
      <c r="E15" s="157"/>
      <c r="F15" s="157"/>
      <c r="G15" s="157"/>
      <c r="H15" s="157"/>
      <c r="I15" s="157"/>
      <c r="J15" s="157"/>
      <c r="K15" s="157"/>
      <c r="L15" s="157"/>
      <c r="M15" s="157"/>
      <c r="N15" s="157"/>
      <c r="O15" s="16"/>
    </row>
    <row r="16" spans="2:15">
      <c r="B16" s="14"/>
      <c r="C16" s="66"/>
      <c r="D16" s="15"/>
      <c r="E16" s="15"/>
      <c r="F16" s="15"/>
      <c r="G16" s="15"/>
      <c r="H16" s="15"/>
      <c r="I16" s="15"/>
      <c r="J16" s="15"/>
      <c r="K16" s="15"/>
      <c r="L16" s="15"/>
      <c r="M16" s="15"/>
      <c r="N16" s="15"/>
      <c r="O16" s="16"/>
    </row>
    <row r="17" spans="2:15">
      <c r="B17" s="17"/>
      <c r="C17" s="68" t="s">
        <v>195</v>
      </c>
      <c r="D17" s="18"/>
      <c r="E17" s="18"/>
      <c r="F17" s="18"/>
      <c r="G17" s="18"/>
      <c r="H17" s="18"/>
      <c r="I17" s="18"/>
      <c r="J17" s="18"/>
      <c r="K17" s="18" t="s">
        <v>132</v>
      </c>
      <c r="L17" s="18"/>
      <c r="M17" s="18"/>
      <c r="N17" s="18"/>
      <c r="O17" s="19"/>
    </row>
  </sheetData>
  <sheetProtection algorithmName="SHA-512" hashValue="ydYMmcd2t6E+jTWiDpAA7RijlG5dy1zzCV9GHINhq1OZY5P4k/De6iVlFvb/WwDr6BmD2mLYwb0jhfGra8zYUA==" saltValue="g2ylgfBlbpqdvChT+TwNcA==" spinCount="100000" sheet="1" objects="1" scenarios="1"/>
  <mergeCells count="7">
    <mergeCell ref="C2:N2"/>
    <mergeCell ref="D5:N5"/>
    <mergeCell ref="D12:N12"/>
    <mergeCell ref="D15:N15"/>
    <mergeCell ref="H7:K7"/>
    <mergeCell ref="H13:K13"/>
    <mergeCell ref="E11:K11"/>
  </mergeCells>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6"/>
  <sheetViews>
    <sheetView workbookViewId="0">
      <selection activeCell="A6" sqref="A6:C6"/>
    </sheetView>
  </sheetViews>
  <sheetFormatPr defaultRowHeight="13.2"/>
  <cols>
    <col min="1" max="1" width="16.44140625" customWidth="1"/>
    <col min="2" max="2" width="9.109375" bestFit="1" customWidth="1"/>
    <col min="3" max="3" width="35" bestFit="1" customWidth="1"/>
  </cols>
  <sheetData>
    <row r="1" spans="1:3">
      <c r="A1" t="s">
        <v>211</v>
      </c>
      <c r="B1" t="s">
        <v>209</v>
      </c>
      <c r="C1" t="s">
        <v>210</v>
      </c>
    </row>
    <row r="2" spans="1:3">
      <c r="A2" t="s">
        <v>212</v>
      </c>
      <c r="B2" s="62">
        <v>44039</v>
      </c>
      <c r="C2" t="s">
        <v>214</v>
      </c>
    </row>
    <row r="3" spans="1:3">
      <c r="A3" t="s">
        <v>212</v>
      </c>
      <c r="B3" s="62">
        <v>44048</v>
      </c>
      <c r="C3" t="s">
        <v>213</v>
      </c>
    </row>
    <row r="4" spans="1:3">
      <c r="A4" t="s">
        <v>212</v>
      </c>
      <c r="B4" s="62">
        <v>44333</v>
      </c>
      <c r="C4" t="s">
        <v>226</v>
      </c>
    </row>
    <row r="5" spans="1:3">
      <c r="A5" t="s">
        <v>212</v>
      </c>
      <c r="B5" s="62">
        <v>44333</v>
      </c>
      <c r="C5" t="s">
        <v>227</v>
      </c>
    </row>
    <row r="6" spans="1:3">
      <c r="A6" t="s">
        <v>212</v>
      </c>
      <c r="B6" s="62">
        <v>44333</v>
      </c>
      <c r="C6" t="s">
        <v>228</v>
      </c>
    </row>
  </sheetData>
  <sheetProtection algorithmName="SHA-512" hashValue="uR15AHFvcrymVn3udwOWLqF+N+Aida7+g75eZfh2kOn8Ozripjx6IFpVOrIlsrxbZ/iXYE4idf7MWizxHPKztw==" saltValue="oS1iRHjY6KZahNLTx8OKE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kYWQ4MjljNS01M2I0LTRlMzQtYmMwMC1hNDY0Y2MzNmI5NGMiIG9yaWdpbj0idXNlclNlbGVjdGVkIiAvPjxVc2VyTmFtZT5DT1JQQUxTTlxSWlRDNFg8L1VzZXJOYW1lPjxEYXRlVGltZT4xMS8yLzIwMjAgNjo0OTo1NyBQTTwvRGF0ZVRpbWU+PExhYmVsU3RyaW5nPk5vIE1hcmtpbmc8L0xhYmVsU3RyaW5nPjwvaXRlbT48L2xhYmVsSGlzdG9yeT4=</Value>
</WrappedLabelHistory>
</file>

<file path=customXml/item2.xml><?xml version="1.0" encoding="utf-8"?>
<sisl xmlns:xsi="http://www.w3.org/2001/XMLSchema-instance" xmlns:xsd="http://www.w3.org/2001/XMLSchema" xmlns="http://www.boldonjames.com/2008/01/sie/internal/label" sislVersion="0" policy="dad829c5-53b4-4e34-bc00-a464cc36b94c" origin="userSelected"/>
</file>

<file path=customXml/itemProps1.xml><?xml version="1.0" encoding="utf-8"?>
<ds:datastoreItem xmlns:ds="http://schemas.openxmlformats.org/officeDocument/2006/customXml" ds:itemID="{D77F5CAE-8DF0-4A8B-92E7-FC93CB2E8A72}">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07C63135-B4A7-451F-A103-F0530855741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PROGRAM GUIDELINE</vt:lpstr>
      <vt:lpstr>Container Request Instructions-</vt:lpstr>
      <vt:lpstr>AT-101370 CONTAINER REQUEST </vt:lpstr>
      <vt:lpstr>REFERENCE - STD PACK INFO</vt:lpstr>
      <vt:lpstr>RETURNED DUNNAGE PLACARD</vt:lpstr>
      <vt:lpstr>Update info</vt:lpstr>
      <vt:lpstr>'AT-101370 CONTAINER REQUEST '!Print_Area</vt:lpstr>
      <vt:lpstr>'Container Request Instructions-'!Print_Area</vt:lpstr>
      <vt:lpstr>'REFERENCE - STD PACK INFO'!Print_Area</vt:lpstr>
      <vt:lpstr>'REFERENCE - STD PACK INFO'!Print_Titles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2023-02-28T22:34:24Z</cp:lastPrinted>
  <dcterms:created xsi:type="dcterms:W3CDTF">2006-09-14T16:24:35Z</dcterms:created>
  <dcterms:modified xsi:type="dcterms:W3CDTF">2023-02-28T22:35:33Z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545df252-93a4-480a-99ad-15462b65a59a</vt:lpwstr>
  </property>
  <property fmtid="{D5CDD505-2E9C-101B-9397-08002B2CF9AE}" pid="3" name="bjDocumentSecurityLabel">
    <vt:lpwstr>No Marking</vt:lpwstr>
  </property>
  <property fmtid="{D5CDD505-2E9C-101B-9397-08002B2CF9AE}" pid="4" name="bjSaver">
    <vt:lpwstr>BJrFm1SqnUu+GmzXQwvpdKlQ/PYZdky8</vt:lpwstr>
  </property>
  <property fmtid="{D5CDD505-2E9C-101B-9397-08002B2CF9AE}" pid="5" name="bjClsUserRVM">
    <vt:lpwstr>[]</vt:lpwstr>
  </property>
  <property fmtid="{D5CDD505-2E9C-101B-9397-08002B2CF9AE}" pid="6" name="bjLabelHistoryID">
    <vt:lpwstr>{D77F5CAE-8DF0-4A8B-92E7-FC93CB2E8A72}</vt:lpwstr>
  </property>
</Properties>
</file>